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09"/>
  <workbookPr/>
  <mc:AlternateContent xmlns:mc="http://schemas.openxmlformats.org/markup-compatibility/2006">
    <mc:Choice Requires="x15">
      <x15ac:absPath xmlns:x15ac="http://schemas.microsoft.com/office/spreadsheetml/2010/11/ac" url="C:\Users\lgonzalezd\Desktop\Lucía González\2022\Fichas Técnicas 2022-2023\Region de Coquimbo para revisión N.Central\Comabrbala\"/>
    </mc:Choice>
  </mc:AlternateContent>
  <xr:revisionPtr revIDLastSave="9" documentId="11_6AE3AE9DBABFAC3935841BFE9F12C5FDFFC34919" xr6:coauthVersionLast="47" xr6:coauthVersionMax="47" xr10:uidLastSave="{F04A8C45-5AE5-4FDC-83A1-B1F69D376A7D}"/>
  <bookViews>
    <workbookView xWindow="0" yWindow="0" windowWidth="23040" windowHeight="9090" xr2:uid="{00000000-000D-0000-FFFF-FFFF00000000}"/>
  </bookViews>
  <sheets>
    <sheet name="Ovino (carne)" sheetId="1" r:id="rId1"/>
  </sheets>
  <definedNames>
    <definedName name="_xlnm.Print_Area" localSheetId="0">'Ovino (carne)'!$B$2:$G$73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2" i="1" l="1"/>
  <c r="G42" i="1" l="1"/>
  <c r="G36" i="1" l="1"/>
  <c r="G27" i="1" l="1"/>
  <c r="D71" i="1" l="1"/>
  <c r="G12" i="1"/>
  <c r="C63" i="1"/>
  <c r="G37" i="1"/>
  <c r="G21" i="1"/>
  <c r="G22" i="1" s="1"/>
  <c r="E71" i="1" l="1"/>
  <c r="C71" i="1"/>
  <c r="C64" i="1"/>
  <c r="C61" i="1"/>
  <c r="C65" i="1"/>
  <c r="C62" i="1" l="1"/>
  <c r="G47" i="1"/>
  <c r="G44" i="1" l="1"/>
  <c r="G45" i="1" s="1"/>
  <c r="C66" i="1" s="1"/>
  <c r="G46" i="1" l="1"/>
  <c r="D72" i="1" s="1"/>
  <c r="C67" i="1"/>
  <c r="D61" i="1" s="1"/>
  <c r="C72" i="1" l="1"/>
  <c r="E72" i="1"/>
  <c r="G48" i="1"/>
  <c r="D66" i="1"/>
  <c r="D64" i="1"/>
  <c r="D65" i="1"/>
  <c r="D63" i="1"/>
  <c r="D67" i="1" l="1"/>
</calcChain>
</file>

<file path=xl/sharedStrings.xml><?xml version="1.0" encoding="utf-8"?>
<sst xmlns="http://schemas.openxmlformats.org/spreadsheetml/2006/main" count="106" uniqueCount="77">
  <si>
    <t>RUBRO O CULTIVO</t>
  </si>
  <si>
    <t>OVINO (CARNE)</t>
  </si>
  <si>
    <t>RENDIMIENTO (Kg vivo /Cabeza)</t>
  </si>
  <si>
    <t>VARIEDAD</t>
  </si>
  <si>
    <t>Criolla</t>
  </si>
  <si>
    <t>FECHA ESTIMADA PRECIO VENTA</t>
  </si>
  <si>
    <t>Sep-Dic</t>
  </si>
  <si>
    <t>NIVEL TECNOLÓGICO</t>
  </si>
  <si>
    <t>Bajo</t>
  </si>
  <si>
    <t>PRECIO ESPERADO ($/Kg)</t>
  </si>
  <si>
    <t>REGIÓN</t>
  </si>
  <si>
    <t>Coquimbo</t>
  </si>
  <si>
    <t>INGRESO ESPERADO, con IVA ($)</t>
  </si>
  <si>
    <t>AGENCIA DE ÁREA</t>
  </si>
  <si>
    <t>Combarbalá</t>
  </si>
  <si>
    <t>DESTINO PRODUCCIÓN</t>
  </si>
  <si>
    <t>Mercado Local</t>
  </si>
  <si>
    <t>COMUNA/LOCALIDAD</t>
  </si>
  <si>
    <t>FECHA DE COSECHA</t>
  </si>
  <si>
    <t>FECHA PRECIO INSUMOS</t>
  </si>
  <si>
    <t>CONTINGENCIA</t>
  </si>
  <si>
    <t>Sequía</t>
  </si>
  <si>
    <t>COSTOS DIRECTOS DE PRODUCCIÓN POR ANIMAL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</si>
  <si>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</si>
  <si>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</si>
  <si>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</si>
  <si>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</si>
  <si>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</si>
  <si>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</si>
  <si>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</si>
  <si>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Manejo del ganado (pastoreo, esquila, etc.)</t>
  </si>
  <si>
    <t>JH</t>
  </si>
  <si>
    <t>Anual</t>
  </si>
  <si>
    <t>Subtotal Jornadas Hombre</t>
  </si>
  <si>
    <t>JORNADAS ANIMAL</t>
  </si>
  <si>
    <t xml:space="preserve"> 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</si>
  <si>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</si>
  <si>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</si>
  <si>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</si>
  <si>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</si>
  <si>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</si>
  <si>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</si>
  <si>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</si>
  <si>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Antiparasitarios</t>
  </si>
  <si>
    <t>Global</t>
  </si>
  <si>
    <t>Subtotal Insumos</t>
  </si>
  <si>
    <t>OTROS</t>
  </si>
  <si>
    <t>Ítem</t>
  </si>
  <si>
    <t>cereal/forraje</t>
  </si>
  <si>
    <t>global</t>
  </si>
  <si>
    <t>Subtotal Otros</t>
  </si>
  <si>
    <t>TOTAL COSTOS DIRECTOS</t>
  </si>
  <si>
    <t>Más Imprevistos (5%)</t>
  </si>
  <si>
    <t>TOTAL COSTOS</t>
  </si>
  <si>
    <t>INGRESOS ESPERADOS</t>
  </si>
  <si>
    <t>RESULTADO ECONÓMICO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</si>
  <si>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</si>
  <si>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</si>
  <si>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</si>
  <si>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Precio de Insumos corresponde a precios colocados en el predio</t>
  </si>
  <si>
    <t>3. Precio esperado por ventas corresponde a precio colocado en el domicilio del comprador, ( incluye Ingreso a Feria)</t>
  </si>
  <si>
    <t>4. Los insumos aplicados (tipo y dosis) son referenciales y deben corresponder al territorio en particular</t>
  </si>
  <si>
    <t>5. El costo de la maquinaria incluye costo del operador, combustible y arriendo de la maquinaria propiamente tal</t>
  </si>
  <si>
    <t>6. El costo de la mano de obra incluye impuestos e imposiciones</t>
  </si>
  <si>
    <t>COMPOSICIÓN COSTOS DE PRODUCCIÓN</t>
  </si>
  <si>
    <t>$/cabeza</t>
  </si>
  <si>
    <t>%</t>
  </si>
  <si>
    <t>Mano de obra</t>
  </si>
  <si>
    <t>Jornada Animal</t>
  </si>
  <si>
    <t>Maquinaria</t>
  </si>
  <si>
    <t>Otros</t>
  </si>
  <si>
    <t>Imprevistos</t>
  </si>
  <si>
    <t>COSTO TOTAL/cabeza</t>
  </si>
  <si>
    <t>ESCENARIOS COSTO UNITARIO ($/cabeza)</t>
  </si>
  <si>
    <t>Rendimiento (Kg/cabeza)</t>
  </si>
  <si>
    <t>Costo unitario ($/cabeza) (*)</t>
  </si>
  <si>
    <t>(*): Este valor representa el valor mínimo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</si>
</sst>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</borders>
  <cellStyleXfs count="2">
    <xf numFmtId="0" fontId="0" fillId="0" borderId="0" applyNumberFormat="0" applyFill="0" applyBorder="0" applyProtection="0"/>
    <xf numFmtId="0" fontId="3" fillId="0" borderId="2"/>
  </cellStyleXfs>
  <cellXfs count="99">
    <xf numFmtId="0" fontId="0" fillId="0" borderId="0" xfId="0"/>
    <xf numFmtId="49" fontId="1" fillId="2" borderId="21" xfId="0" applyNumberFormat="1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3" fontId="1" fillId="2" borderId="21" xfId="0" applyNumberFormat="1" applyFont="1" applyFill="1" applyBorder="1" applyAlignment="1">
      <alignment horizontal="center"/>
    </xf>
    <xf numFmtId="49" fontId="1" fillId="2" borderId="21" xfId="0" applyNumberFormat="1" applyFont="1" applyFill="1" applyBorder="1" applyAlignment="1">
      <alignment horizontal="left"/>
    </xf>
    <xf numFmtId="49" fontId="1" fillId="2" borderId="21" xfId="0" applyNumberFormat="1" applyFont="1" applyFill="1" applyBorder="1" applyAlignment="1">
      <alignment horizontal="right" vertical="center" wrapText="1"/>
    </xf>
    <xf numFmtId="49" fontId="1" fillId="2" borderId="21" xfId="0" applyNumberFormat="1" applyFont="1" applyFill="1" applyBorder="1" applyAlignment="1">
      <alignment horizontal="right" vertical="center"/>
    </xf>
    <xf numFmtId="3" fontId="1" fillId="2" borderId="21" xfId="0" applyNumberFormat="1" applyFont="1" applyFill="1" applyBorder="1" applyAlignment="1">
      <alignment horizontal="right" vertical="center"/>
    </xf>
    <xf numFmtId="49" fontId="1" fillId="2" borderId="21" xfId="0" applyNumberFormat="1" applyFont="1" applyFill="1" applyBorder="1" applyAlignment="1">
      <alignment vertical="center" wrapText="1"/>
    </xf>
    <xf numFmtId="166" fontId="1" fillId="2" borderId="21" xfId="0" applyNumberFormat="1" applyFont="1" applyFill="1" applyBorder="1" applyAlignment="1">
      <alignment horizontal="right" vertical="center"/>
    </xf>
    <xf numFmtId="166" fontId="1" fillId="2" borderId="21" xfId="0" applyNumberFormat="1" applyFont="1" applyFill="1" applyBorder="1" applyAlignment="1">
      <alignment horizontal="right" vertical="center" wrapText="1"/>
    </xf>
    <xf numFmtId="49" fontId="1" fillId="2" borderId="21" xfId="0" applyNumberFormat="1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49" fontId="1" fillId="2" borderId="21" xfId="0" applyNumberFormat="1" applyFont="1" applyFill="1" applyBorder="1" applyAlignment="1">
      <alignment wrapText="1"/>
    </xf>
    <xf numFmtId="49" fontId="1" fillId="2" borderId="21" xfId="0" applyNumberFormat="1" applyFont="1" applyFill="1" applyBorder="1" applyAlignment="1">
      <alignment horizontal="center" wrapText="1"/>
    </xf>
    <xf numFmtId="0" fontId="1" fillId="2" borderId="21" xfId="0" applyNumberFormat="1" applyFont="1" applyFill="1" applyBorder="1" applyAlignment="1">
      <alignment horizontal="center" wrapText="1"/>
    </xf>
    <xf numFmtId="3" fontId="1" fillId="2" borderId="21" xfId="0" applyNumberFormat="1" applyFont="1" applyFill="1" applyBorder="1" applyAlignment="1">
      <alignment horizontal="center" wrapText="1"/>
    </xf>
    <xf numFmtId="49" fontId="2" fillId="3" borderId="21" xfId="0" applyNumberFormat="1" applyFont="1" applyFill="1" applyBorder="1" applyAlignment="1">
      <alignment vertical="center"/>
    </xf>
    <xf numFmtId="0" fontId="2" fillId="3" borderId="21" xfId="0" applyFont="1" applyFill="1" applyBorder="1" applyAlignment="1">
      <alignment horizontal="center" vertical="center"/>
    </xf>
    <xf numFmtId="0" fontId="1" fillId="2" borderId="2" xfId="0" applyFont="1" applyFill="1" applyBorder="1"/>
    <xf numFmtId="0" fontId="1" fillId="2" borderId="2" xfId="0" applyFont="1" applyFill="1" applyBorder="1" applyAlignment="1">
      <alignment horizontal="right"/>
    </xf>
    <xf numFmtId="0" fontId="1" fillId="0" borderId="0" xfId="0" applyNumberFormat="1" applyFont="1"/>
    <xf numFmtId="0" fontId="1" fillId="0" borderId="0" xfId="0" applyFont="1"/>
    <xf numFmtId="0" fontId="2" fillId="2" borderId="2" xfId="0" applyFont="1" applyFill="1" applyBorder="1" applyAlignment="1">
      <alignment vertical="center"/>
    </xf>
    <xf numFmtId="49" fontId="6" fillId="3" borderId="21" xfId="0" applyNumberFormat="1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/>
    </xf>
    <xf numFmtId="17" fontId="7" fillId="0" borderId="21" xfId="1" applyNumberFormat="1" applyFont="1" applyBorder="1" applyAlignment="1">
      <alignment horizontal="right" vertical="center"/>
    </xf>
    <xf numFmtId="49" fontId="6" fillId="5" borderId="26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6" fillId="3" borderId="21" xfId="0" applyNumberFormat="1" applyFont="1" applyFill="1" applyBorder="1" applyAlignment="1">
      <alignment horizontal="center" vertical="center" wrapText="1"/>
    </xf>
    <xf numFmtId="3" fontId="1" fillId="2" borderId="2" xfId="0" applyNumberFormat="1" applyFont="1" applyFill="1" applyBorder="1"/>
    <xf numFmtId="3" fontId="1" fillId="2" borderId="2" xfId="0" applyNumberFormat="1" applyFont="1" applyFill="1" applyBorder="1" applyAlignment="1">
      <alignment horizontal="right"/>
    </xf>
    <xf numFmtId="0" fontId="1" fillId="2" borderId="2" xfId="0" applyFont="1" applyFill="1" applyBorder="1" applyAlignment="1">
      <alignment horizontal="center" vertical="center"/>
    </xf>
    <xf numFmtId="49" fontId="6" fillId="3" borderId="21" xfId="0" applyNumberFormat="1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3" fontId="1" fillId="2" borderId="21" xfId="0" applyNumberFormat="1" applyFont="1" applyFill="1" applyBorder="1" applyAlignment="1">
      <alignment vertical="center"/>
    </xf>
    <xf numFmtId="3" fontId="1" fillId="2" borderId="21" xfId="0" applyNumberFormat="1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21" xfId="0" applyFont="1" applyFill="1" applyBorder="1"/>
    <xf numFmtId="0" fontId="2" fillId="3" borderId="21" xfId="0" applyFont="1" applyFill="1" applyBorder="1" applyAlignment="1">
      <alignment horizontal="right" vertical="center"/>
    </xf>
    <xf numFmtId="49" fontId="6" fillId="5" borderId="21" xfId="0" applyNumberFormat="1" applyFont="1" applyFill="1" applyBorder="1" applyAlignment="1">
      <alignment vertical="center"/>
    </xf>
    <xf numFmtId="0" fontId="6" fillId="5" borderId="21" xfId="0" applyFont="1" applyFill="1" applyBorder="1" applyAlignment="1">
      <alignment vertical="center"/>
    </xf>
    <xf numFmtId="49" fontId="6" fillId="3" borderId="21" xfId="0" applyNumberFormat="1" applyFont="1" applyFill="1" applyBorder="1" applyAlignment="1">
      <alignment vertical="center"/>
    </xf>
    <xf numFmtId="0" fontId="6" fillId="3" borderId="21" xfId="0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164" fontId="6" fillId="2" borderId="2" xfId="0" applyNumberFormat="1" applyFont="1" applyFill="1" applyBorder="1" applyAlignment="1">
      <alignment horizontal="right" vertical="center"/>
    </xf>
    <xf numFmtId="49" fontId="4" fillId="2" borderId="11" xfId="0" applyNumberFormat="1" applyFont="1" applyFill="1" applyBorder="1" applyAlignment="1">
      <alignment vertical="center"/>
    </xf>
    <xf numFmtId="0" fontId="1" fillId="2" borderId="12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Alignment="1">
      <alignment vertical="center"/>
    </xf>
    <xf numFmtId="0" fontId="1" fillId="2" borderId="15" xfId="0" applyFont="1" applyFill="1" applyBorder="1"/>
    <xf numFmtId="49" fontId="1" fillId="2" borderId="16" xfId="0" applyNumberFormat="1" applyFont="1" applyFill="1" applyBorder="1" applyAlignment="1">
      <alignment vertical="center"/>
    </xf>
    <xf numFmtId="0" fontId="1" fillId="2" borderId="17" xfId="0" applyFont="1" applyFill="1" applyBorder="1"/>
    <xf numFmtId="0" fontId="1" fillId="2" borderId="18" xfId="0" applyFont="1" applyFill="1" applyBorder="1"/>
    <xf numFmtId="0" fontId="1" fillId="8" borderId="29" xfId="0" applyFont="1" applyFill="1" applyBorder="1"/>
    <xf numFmtId="0" fontId="1" fillId="6" borderId="2" xfId="0" applyFont="1" applyFill="1" applyBorder="1"/>
    <xf numFmtId="49" fontId="4" fillId="7" borderId="4" xfId="0" applyNumberFormat="1" applyFont="1" applyFill="1" applyBorder="1" applyAlignment="1">
      <alignment vertical="center"/>
    </xf>
    <xf numFmtId="49" fontId="4" fillId="7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/>
    </xf>
    <xf numFmtId="49" fontId="4" fillId="2" borderId="6" xfId="0" applyNumberFormat="1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vertical="center"/>
    </xf>
    <xf numFmtId="9" fontId="1" fillId="2" borderId="7" xfId="0" applyNumberFormat="1" applyFont="1" applyFill="1" applyBorder="1"/>
    <xf numFmtId="165" fontId="4" fillId="2" borderId="1" xfId="0" applyNumberFormat="1" applyFont="1" applyFill="1" applyBorder="1" applyAlignment="1">
      <alignment vertical="center"/>
    </xf>
    <xf numFmtId="0" fontId="6" fillId="6" borderId="2" xfId="0" applyFont="1" applyFill="1" applyBorder="1" applyAlignment="1">
      <alignment vertical="center"/>
    </xf>
    <xf numFmtId="49" fontId="4" fillId="7" borderId="8" xfId="0" applyNumberFormat="1" applyFont="1" applyFill="1" applyBorder="1" applyAlignment="1">
      <alignment vertical="center"/>
    </xf>
    <xf numFmtId="165" fontId="4" fillId="7" borderId="9" xfId="0" applyNumberFormat="1" applyFont="1" applyFill="1" applyBorder="1" applyAlignment="1">
      <alignment vertical="center"/>
    </xf>
    <xf numFmtId="9" fontId="4" fillId="7" borderId="10" xfId="0" applyNumberFormat="1" applyFont="1" applyFill="1" applyBorder="1" applyAlignment="1">
      <alignment vertical="center"/>
    </xf>
    <xf numFmtId="49" fontId="4" fillId="7" borderId="19" xfId="0" applyNumberFormat="1" applyFont="1" applyFill="1" applyBorder="1" applyAlignment="1">
      <alignment vertical="center"/>
    </xf>
    <xf numFmtId="3" fontId="4" fillId="7" borderId="20" xfId="0" applyNumberFormat="1" applyFont="1" applyFill="1" applyBorder="1" applyAlignment="1">
      <alignment vertical="center"/>
    </xf>
    <xf numFmtId="3" fontId="4" fillId="7" borderId="25" xfId="0" applyNumberFormat="1" applyFont="1" applyFill="1" applyBorder="1" applyAlignment="1">
      <alignment vertical="center"/>
    </xf>
    <xf numFmtId="0" fontId="4" fillId="6" borderId="2" xfId="0" applyFont="1" applyFill="1" applyBorder="1" applyAlignment="1">
      <alignment vertical="center"/>
    </xf>
    <xf numFmtId="164" fontId="4" fillId="2" borderId="2" xfId="0" applyNumberFormat="1" applyFont="1" applyFill="1" applyBorder="1" applyAlignment="1">
      <alignment horizontal="right" vertical="center"/>
    </xf>
    <xf numFmtId="165" fontId="4" fillId="7" borderId="10" xfId="0" applyNumberFormat="1" applyFont="1" applyFill="1" applyBorder="1" applyAlignment="1">
      <alignment vertical="center"/>
    </xf>
    <xf numFmtId="0" fontId="1" fillId="0" borderId="0" xfId="0" applyNumberFormat="1" applyFont="1" applyAlignment="1">
      <alignment horizontal="right"/>
    </xf>
    <xf numFmtId="49" fontId="1" fillId="2" borderId="21" xfId="0" applyNumberFormat="1" applyFont="1" applyFill="1" applyBorder="1" applyAlignment="1">
      <alignment horizontal="center" vertical="center" wrapText="1"/>
    </xf>
    <xf numFmtId="0" fontId="1" fillId="2" borderId="21" xfId="0" applyNumberFormat="1" applyFont="1" applyFill="1" applyBorder="1" applyAlignment="1">
      <alignment horizontal="center" vertical="center" wrapText="1"/>
    </xf>
    <xf numFmtId="3" fontId="1" fillId="2" borderId="2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1" fillId="2" borderId="21" xfId="0" applyNumberFormat="1" applyFont="1" applyFill="1" applyBorder="1" applyAlignment="1">
      <alignment vertical="center" wrapText="1"/>
    </xf>
    <xf numFmtId="3" fontId="2" fillId="3" borderId="21" xfId="0" applyNumberFormat="1" applyFont="1" applyFill="1" applyBorder="1" applyAlignment="1">
      <alignment vertical="center"/>
    </xf>
    <xf numFmtId="3" fontId="1" fillId="2" borderId="21" xfId="0" applyNumberFormat="1" applyFont="1" applyFill="1" applyBorder="1"/>
    <xf numFmtId="3" fontId="6" fillId="5" borderId="21" xfId="0" applyNumberFormat="1" applyFont="1" applyFill="1" applyBorder="1" applyAlignment="1">
      <alignment vertical="center"/>
    </xf>
    <xf numFmtId="3" fontId="6" fillId="3" borderId="21" xfId="0" applyNumberFormat="1" applyFont="1" applyFill="1" applyBorder="1" applyAlignment="1">
      <alignment vertical="center"/>
    </xf>
    <xf numFmtId="49" fontId="2" fillId="3" borderId="21" xfId="0" applyNumberFormat="1" applyFont="1" applyFill="1" applyBorder="1" applyAlignment="1">
      <alignment vertical="center" wrapText="1"/>
    </xf>
    <xf numFmtId="0" fontId="2" fillId="4" borderId="21" xfId="0" applyFont="1" applyFill="1" applyBorder="1" applyAlignment="1">
      <alignment vertical="center" wrapText="1"/>
    </xf>
    <xf numFmtId="49" fontId="1" fillId="2" borderId="21" xfId="0" applyNumberFormat="1" applyFont="1" applyFill="1" applyBorder="1" applyAlignment="1">
      <alignment vertical="center" wrapText="1"/>
    </xf>
    <xf numFmtId="0" fontId="1" fillId="2" borderId="21" xfId="0" applyFont="1" applyFill="1" applyBorder="1" applyAlignment="1">
      <alignment vertical="center" wrapText="1"/>
    </xf>
    <xf numFmtId="49" fontId="1" fillId="2" borderId="21" xfId="0" applyNumberFormat="1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49" fontId="8" fillId="3" borderId="21" xfId="0" applyNumberFormat="1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49" fontId="10" fillId="8" borderId="22" xfId="0" applyNumberFormat="1" applyFont="1" applyFill="1" applyBorder="1" applyAlignment="1">
      <alignment horizontal="center" vertical="center"/>
    </xf>
    <xf numFmtId="49" fontId="10" fillId="8" borderId="23" xfId="0" applyNumberFormat="1" applyFont="1" applyFill="1" applyBorder="1" applyAlignment="1">
      <alignment horizontal="center" vertical="center"/>
    </xf>
    <xf numFmtId="49" fontId="10" fillId="8" borderId="24" xfId="0" applyNumberFormat="1" applyFont="1" applyFill="1" applyBorder="1" applyAlignment="1">
      <alignment horizontal="center" vertical="center"/>
    </xf>
    <xf numFmtId="49" fontId="10" fillId="8" borderId="27" xfId="0" applyNumberFormat="1" applyFont="1" applyFill="1" applyBorder="1" applyAlignment="1">
      <alignment vertical="center"/>
    </xf>
    <xf numFmtId="0" fontId="4" fillId="8" borderId="28" xfId="0" applyFont="1" applyFill="1" applyBorder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310514</xdr:colOff>
      <xdr:row>0</xdr:row>
      <xdr:rowOff>161925</xdr:rowOff>
    </xdr:from>
    <xdr:to>
      <xdr:col>7</xdr:col>
      <xdr:colOff>3810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514" y="161925"/>
          <a:ext cx="7088506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L73"/>
  <sheetViews>
    <sheetView showGridLines="0" tabSelected="1" topLeftCell="A6" workbookViewId="0">
      <selection activeCell="H15" sqref="H15"/>
    </sheetView>
  </sheetViews>
  <sheetFormatPr defaultColWidth="10.85546875" defaultRowHeight="11.25" customHeight="1"/>
  <cols>
    <col min="1" max="1" width="4.5703125" style="21" customWidth="1"/>
    <col min="2" max="2" width="21.28515625" style="21" customWidth="1"/>
    <col min="3" max="3" width="17" style="21" customWidth="1"/>
    <col min="4" max="4" width="14.85546875" style="21" customWidth="1"/>
    <col min="5" max="5" width="14.42578125" style="21" customWidth="1"/>
    <col min="6" max="6" width="18.7109375" style="21" customWidth="1"/>
    <col min="7" max="7" width="17.140625" style="75" customWidth="1"/>
    <col min="8" max="246" width="10.85546875" style="21" customWidth="1"/>
    <col min="247" max="16384" width="10.85546875" style="22"/>
  </cols>
  <sheetData>
    <row r="1" spans="1:7" ht="15" customHeight="1">
      <c r="A1" s="19"/>
      <c r="B1" s="19"/>
      <c r="C1" s="19"/>
      <c r="D1" s="19"/>
      <c r="E1" s="19"/>
      <c r="F1" s="19"/>
      <c r="G1" s="20"/>
    </row>
    <row r="2" spans="1:7" ht="15" customHeight="1">
      <c r="A2" s="19"/>
      <c r="B2" s="19"/>
      <c r="C2" s="19"/>
      <c r="D2" s="19"/>
      <c r="E2" s="19"/>
      <c r="F2" s="19"/>
      <c r="G2" s="20"/>
    </row>
    <row r="3" spans="1:7" ht="15" customHeight="1">
      <c r="A3" s="19"/>
      <c r="B3" s="19"/>
      <c r="C3" s="19"/>
      <c r="D3" s="19"/>
      <c r="E3" s="19"/>
      <c r="F3" s="19"/>
      <c r="G3" s="20"/>
    </row>
    <row r="4" spans="1:7" ht="15" customHeight="1">
      <c r="A4" s="19"/>
      <c r="B4" s="19"/>
      <c r="C4" s="19"/>
      <c r="D4" s="19"/>
      <c r="E4" s="19"/>
      <c r="F4" s="19"/>
      <c r="G4" s="20"/>
    </row>
    <row r="5" spans="1:7" ht="15" customHeight="1">
      <c r="A5" s="19"/>
      <c r="B5" s="19"/>
      <c r="C5" s="19"/>
      <c r="D5" s="19"/>
      <c r="E5" s="19"/>
      <c r="F5" s="19"/>
      <c r="G5" s="20"/>
    </row>
    <row r="6" spans="1:7" ht="15" customHeight="1">
      <c r="A6" s="19"/>
      <c r="B6" s="19"/>
      <c r="C6" s="19"/>
      <c r="D6" s="19"/>
      <c r="E6" s="19"/>
      <c r="F6" s="19"/>
      <c r="G6" s="20"/>
    </row>
    <row r="7" spans="1:7" ht="15" customHeight="1">
      <c r="A7" s="19"/>
      <c r="B7" s="19"/>
      <c r="C7" s="19"/>
      <c r="D7" s="19"/>
      <c r="E7" s="19"/>
      <c r="F7" s="19"/>
      <c r="G7" s="20"/>
    </row>
    <row r="8" spans="1:7" ht="12.75">
      <c r="A8" s="19"/>
      <c r="B8" s="19"/>
      <c r="C8" s="19"/>
      <c r="D8" s="19"/>
      <c r="E8" s="19"/>
      <c r="F8" s="19"/>
      <c r="G8" s="20"/>
    </row>
    <row r="9" spans="1:7" ht="12" customHeight="1">
      <c r="A9" s="19"/>
      <c r="B9" s="24" t="s">
        <v>0</v>
      </c>
      <c r="C9" s="6" t="s">
        <v>1</v>
      </c>
      <c r="D9" s="25"/>
      <c r="E9" s="86" t="s">
        <v>2</v>
      </c>
      <c r="F9" s="87"/>
      <c r="G9" s="7">
        <v>40</v>
      </c>
    </row>
    <row r="10" spans="1:7" ht="18" customHeight="1">
      <c r="A10" s="19"/>
      <c r="B10" s="8" t="s">
        <v>3</v>
      </c>
      <c r="C10" s="5" t="s">
        <v>4</v>
      </c>
      <c r="D10" s="19"/>
      <c r="E10" s="88" t="s">
        <v>5</v>
      </c>
      <c r="F10" s="89"/>
      <c r="G10" s="6" t="s">
        <v>6</v>
      </c>
    </row>
    <row r="11" spans="1:7" ht="18" customHeight="1">
      <c r="A11" s="19"/>
      <c r="B11" s="8" t="s">
        <v>7</v>
      </c>
      <c r="C11" s="6" t="s">
        <v>8</v>
      </c>
      <c r="D11" s="19"/>
      <c r="E11" s="88" t="s">
        <v>9</v>
      </c>
      <c r="F11" s="89"/>
      <c r="G11" s="9">
        <v>2800</v>
      </c>
    </row>
    <row r="12" spans="1:7" ht="18" customHeight="1">
      <c r="A12" s="19"/>
      <c r="B12" s="8" t="s">
        <v>10</v>
      </c>
      <c r="C12" s="5" t="s">
        <v>11</v>
      </c>
      <c r="D12" s="19"/>
      <c r="E12" s="11" t="s">
        <v>12</v>
      </c>
      <c r="F12" s="12"/>
      <c r="G12" s="10">
        <f>G9*G11</f>
        <v>112000</v>
      </c>
    </row>
    <row r="13" spans="1:7" ht="18" customHeight="1">
      <c r="A13" s="19"/>
      <c r="B13" s="8" t="s">
        <v>13</v>
      </c>
      <c r="C13" s="6" t="s">
        <v>14</v>
      </c>
      <c r="D13" s="19"/>
      <c r="E13" s="88" t="s">
        <v>15</v>
      </c>
      <c r="F13" s="89"/>
      <c r="G13" s="6" t="s">
        <v>16</v>
      </c>
    </row>
    <row r="14" spans="1:7" ht="18" customHeight="1">
      <c r="A14" s="19"/>
      <c r="B14" s="8" t="s">
        <v>17</v>
      </c>
      <c r="C14" s="6" t="s">
        <v>14</v>
      </c>
      <c r="D14" s="19"/>
      <c r="E14" s="88" t="s">
        <v>18</v>
      </c>
      <c r="F14" s="89"/>
      <c r="G14" s="6" t="s">
        <v>6</v>
      </c>
    </row>
    <row r="15" spans="1:7" ht="18" customHeight="1">
      <c r="A15" s="19"/>
      <c r="B15" s="8" t="s">
        <v>19</v>
      </c>
      <c r="C15" s="26">
        <v>44713</v>
      </c>
      <c r="D15" s="19"/>
      <c r="E15" s="90" t="s">
        <v>20</v>
      </c>
      <c r="F15" s="91"/>
      <c r="G15" s="5" t="s">
        <v>21</v>
      </c>
    </row>
    <row r="16" spans="1:7" ht="12.75">
      <c r="A16" s="19"/>
      <c r="B16" s="19"/>
      <c r="C16" s="19"/>
      <c r="D16" s="19"/>
      <c r="E16" s="19"/>
      <c r="F16" s="19"/>
      <c r="G16" s="20"/>
    </row>
    <row r="17" spans="1:246" ht="12" customHeight="1">
      <c r="A17" s="19"/>
      <c r="B17" s="92" t="s">
        <v>22</v>
      </c>
      <c r="C17" s="93"/>
      <c r="D17" s="93"/>
      <c r="E17" s="93"/>
      <c r="F17" s="93"/>
      <c r="G17" s="93"/>
    </row>
    <row r="18" spans="1:246" ht="12.75">
      <c r="A18" s="19"/>
      <c r="B18" s="19"/>
      <c r="C18" s="19"/>
      <c r="D18" s="19"/>
      <c r="E18" s="19"/>
      <c r="F18" s="19"/>
      <c r="G18" s="20"/>
    </row>
    <row r="19" spans="1:246" ht="12" customHeight="1">
      <c r="A19" s="19"/>
      <c r="B19" s="27" t="s">
        <v>23</v>
      </c>
      <c r="C19" s="25"/>
      <c r="D19" s="25"/>
      <c r="E19" s="25"/>
      <c r="F19" s="25"/>
      <c r="G19" s="28"/>
    </row>
    <row r="20" spans="1:246" ht="18" customHeight="1">
      <c r="A20" s="19"/>
      <c r="B20" s="29" t="s">
        <v>24</v>
      </c>
      <c r="C20" s="29" t="s">
        <v>25</v>
      </c>
      <c r="D20" s="29" t="s">
        <v>26</v>
      </c>
      <c r="E20" s="29" t="s">
        <v>27</v>
      </c>
      <c r="F20" s="29" t="s">
        <v>28</v>
      </c>
      <c r="G20" s="29" t="s">
        <v>29</v>
      </c>
    </row>
    <row r="21" spans="1:246" s="80" customFormat="1" ht="25.5">
      <c r="A21" s="25"/>
      <c r="B21" s="8" t="s">
        <v>30</v>
      </c>
      <c r="C21" s="76" t="s">
        <v>31</v>
      </c>
      <c r="D21" s="77">
        <v>2</v>
      </c>
      <c r="E21" s="76" t="s">
        <v>32</v>
      </c>
      <c r="F21" s="78">
        <v>20000</v>
      </c>
      <c r="G21" s="81">
        <f>D21*F21</f>
        <v>40000</v>
      </c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79"/>
      <c r="CA21" s="79"/>
      <c r="CB21" s="79"/>
      <c r="CC21" s="79"/>
      <c r="CD21" s="79"/>
      <c r="CE21" s="79"/>
      <c r="CF21" s="79"/>
      <c r="CG21" s="79"/>
      <c r="CH21" s="79"/>
      <c r="CI21" s="79"/>
      <c r="CJ21" s="79"/>
      <c r="CK21" s="79"/>
      <c r="CL21" s="79"/>
      <c r="CM21" s="79"/>
      <c r="CN21" s="79"/>
      <c r="CO21" s="79"/>
      <c r="CP21" s="79"/>
      <c r="CQ21" s="79"/>
      <c r="CR21" s="79"/>
      <c r="CS21" s="79"/>
      <c r="CT21" s="79"/>
      <c r="CU21" s="79"/>
      <c r="CV21" s="79"/>
      <c r="CW21" s="79"/>
      <c r="CX21" s="79"/>
      <c r="CY21" s="79"/>
      <c r="CZ21" s="79"/>
      <c r="DA21" s="79"/>
      <c r="DB21" s="79"/>
      <c r="DC21" s="79"/>
      <c r="DD21" s="79"/>
      <c r="DE21" s="79"/>
      <c r="DF21" s="79"/>
      <c r="DG21" s="79"/>
      <c r="DH21" s="79"/>
      <c r="DI21" s="79"/>
      <c r="DJ21" s="79"/>
      <c r="DK21" s="79"/>
      <c r="DL21" s="79"/>
      <c r="DM21" s="79"/>
      <c r="DN21" s="79"/>
      <c r="DO21" s="79"/>
      <c r="DP21" s="79"/>
      <c r="DQ21" s="79"/>
      <c r="DR21" s="79"/>
      <c r="DS21" s="79"/>
      <c r="DT21" s="79"/>
      <c r="DU21" s="79"/>
      <c r="DV21" s="79"/>
      <c r="DW21" s="79"/>
      <c r="DX21" s="79"/>
      <c r="DY21" s="79"/>
      <c r="DZ21" s="79"/>
      <c r="EA21" s="79"/>
      <c r="EB21" s="79"/>
      <c r="EC21" s="79"/>
      <c r="ED21" s="79"/>
      <c r="EE21" s="79"/>
      <c r="EF21" s="79"/>
      <c r="EG21" s="79"/>
      <c r="EH21" s="79"/>
      <c r="EI21" s="79"/>
      <c r="EJ21" s="79"/>
      <c r="EK21" s="79"/>
      <c r="EL21" s="79"/>
      <c r="EM21" s="79"/>
      <c r="EN21" s="79"/>
      <c r="EO21" s="79"/>
      <c r="EP21" s="79"/>
      <c r="EQ21" s="79"/>
      <c r="ER21" s="79"/>
      <c r="ES21" s="79"/>
      <c r="ET21" s="79"/>
      <c r="EU21" s="79"/>
      <c r="EV21" s="79"/>
      <c r="EW21" s="79"/>
      <c r="EX21" s="79"/>
      <c r="EY21" s="79"/>
      <c r="EZ21" s="79"/>
      <c r="FA21" s="79"/>
      <c r="FB21" s="79"/>
      <c r="FC21" s="79"/>
      <c r="FD21" s="79"/>
      <c r="FE21" s="79"/>
      <c r="FF21" s="79"/>
      <c r="FG21" s="79"/>
      <c r="FH21" s="79"/>
      <c r="FI21" s="79"/>
      <c r="FJ21" s="79"/>
      <c r="FK21" s="79"/>
      <c r="FL21" s="79"/>
      <c r="FM21" s="79"/>
      <c r="FN21" s="79"/>
      <c r="FO21" s="79"/>
      <c r="FP21" s="79"/>
      <c r="FQ21" s="79"/>
      <c r="FR21" s="79"/>
      <c r="FS21" s="79"/>
      <c r="FT21" s="79"/>
      <c r="FU21" s="79"/>
      <c r="FV21" s="79"/>
      <c r="FW21" s="79"/>
      <c r="FX21" s="79"/>
      <c r="FY21" s="79"/>
      <c r="FZ21" s="79"/>
      <c r="GA21" s="79"/>
      <c r="GB21" s="79"/>
      <c r="GC21" s="79"/>
      <c r="GD21" s="79"/>
      <c r="GE21" s="79"/>
      <c r="GF21" s="79"/>
      <c r="GG21" s="79"/>
      <c r="GH21" s="79"/>
      <c r="GI21" s="79"/>
      <c r="GJ21" s="79"/>
      <c r="GK21" s="79"/>
      <c r="GL21" s="79"/>
      <c r="GM21" s="79"/>
      <c r="GN21" s="79"/>
      <c r="GO21" s="79"/>
      <c r="GP21" s="79"/>
      <c r="GQ21" s="79"/>
      <c r="GR21" s="79"/>
      <c r="GS21" s="79"/>
      <c r="GT21" s="79"/>
      <c r="GU21" s="79"/>
      <c r="GV21" s="79"/>
      <c r="GW21" s="79"/>
      <c r="GX21" s="79"/>
      <c r="GY21" s="79"/>
      <c r="GZ21" s="79"/>
      <c r="HA21" s="79"/>
      <c r="HB21" s="79"/>
      <c r="HC21" s="79"/>
      <c r="HD21" s="79"/>
      <c r="HE21" s="79"/>
      <c r="HF21" s="79"/>
      <c r="HG21" s="79"/>
      <c r="HH21" s="79"/>
      <c r="HI21" s="79"/>
      <c r="HJ21" s="79"/>
      <c r="HK21" s="79"/>
      <c r="HL21" s="79"/>
      <c r="HM21" s="79"/>
      <c r="HN21" s="79"/>
      <c r="HO21" s="79"/>
      <c r="HP21" s="79"/>
      <c r="HQ21" s="79"/>
      <c r="HR21" s="79"/>
      <c r="HS21" s="79"/>
      <c r="HT21" s="79"/>
      <c r="HU21" s="79"/>
      <c r="HV21" s="79"/>
      <c r="HW21" s="79"/>
      <c r="HX21" s="79"/>
      <c r="HY21" s="79"/>
      <c r="HZ21" s="79"/>
      <c r="IA21" s="79"/>
      <c r="IB21" s="79"/>
      <c r="IC21" s="79"/>
      <c r="ID21" s="79"/>
      <c r="IE21" s="79"/>
      <c r="IF21" s="79"/>
      <c r="IG21" s="79"/>
      <c r="IH21" s="79"/>
      <c r="II21" s="79"/>
      <c r="IJ21" s="79"/>
      <c r="IK21" s="79"/>
      <c r="IL21" s="79"/>
    </row>
    <row r="22" spans="1:246" ht="12.75" customHeight="1">
      <c r="A22" s="19"/>
      <c r="B22" s="17" t="s">
        <v>33</v>
      </c>
      <c r="C22" s="18"/>
      <c r="D22" s="18"/>
      <c r="E22" s="18"/>
      <c r="F22" s="37"/>
      <c r="G22" s="82">
        <f>SUM(G21)</f>
        <v>40000</v>
      </c>
    </row>
    <row r="23" spans="1:246" ht="12" customHeight="1">
      <c r="A23" s="19"/>
      <c r="B23" s="19"/>
      <c r="C23" s="19"/>
      <c r="D23" s="19"/>
      <c r="E23" s="19"/>
      <c r="F23" s="30"/>
      <c r="G23" s="31"/>
    </row>
    <row r="24" spans="1:246" ht="12" customHeight="1">
      <c r="A24" s="19"/>
      <c r="B24" s="27" t="s">
        <v>34</v>
      </c>
      <c r="C24" s="32"/>
      <c r="D24" s="32"/>
      <c r="E24" s="32"/>
      <c r="F24" s="25"/>
      <c r="G24" s="28"/>
    </row>
    <row r="25" spans="1:246" ht="18" customHeight="1">
      <c r="A25" s="19"/>
      <c r="B25" s="33" t="s">
        <v>24</v>
      </c>
      <c r="C25" s="29" t="s">
        <v>25</v>
      </c>
      <c r="D25" s="29" t="s">
        <v>26</v>
      </c>
      <c r="E25" s="33" t="s">
        <v>35</v>
      </c>
      <c r="F25" s="29" t="s">
        <v>28</v>
      </c>
      <c r="G25" s="33" t="s">
        <v>29</v>
      </c>
    </row>
    <row r="26" spans="1:246" ht="12.75">
      <c r="A26" s="19"/>
      <c r="B26" s="12"/>
      <c r="C26" s="34" t="s">
        <v>35</v>
      </c>
      <c r="D26" s="34" t="s">
        <v>35</v>
      </c>
      <c r="E26" s="34" t="s">
        <v>35</v>
      </c>
      <c r="F26" s="35" t="s">
        <v>35</v>
      </c>
      <c r="G26" s="36"/>
    </row>
    <row r="27" spans="1:246" ht="12" customHeight="1">
      <c r="A27" s="19"/>
      <c r="B27" s="17" t="s">
        <v>36</v>
      </c>
      <c r="C27" s="18"/>
      <c r="D27" s="18"/>
      <c r="E27" s="18"/>
      <c r="F27" s="37"/>
      <c r="G27" s="82">
        <f>+G26</f>
        <v>0</v>
      </c>
    </row>
    <row r="28" spans="1:246" ht="12" customHeight="1">
      <c r="A28" s="19"/>
      <c r="B28" s="19"/>
      <c r="C28" s="19"/>
      <c r="D28" s="19"/>
      <c r="E28" s="19"/>
      <c r="F28" s="30"/>
      <c r="G28" s="31"/>
    </row>
    <row r="29" spans="1:246" ht="12" customHeight="1">
      <c r="A29" s="19"/>
      <c r="B29" s="27" t="s">
        <v>37</v>
      </c>
      <c r="C29" s="32"/>
      <c r="D29" s="32"/>
      <c r="E29" s="32"/>
      <c r="F29" s="25"/>
      <c r="G29" s="28"/>
    </row>
    <row r="30" spans="1:246" ht="18" customHeight="1">
      <c r="A30" s="19"/>
      <c r="B30" s="33" t="s">
        <v>24</v>
      </c>
      <c r="C30" s="33" t="s">
        <v>25</v>
      </c>
      <c r="D30" s="33" t="s">
        <v>26</v>
      </c>
      <c r="E30" s="33" t="s">
        <v>27</v>
      </c>
      <c r="F30" s="29" t="s">
        <v>28</v>
      </c>
      <c r="G30" s="33" t="s">
        <v>29</v>
      </c>
    </row>
    <row r="31" spans="1:246" ht="12.75">
      <c r="A31" s="19"/>
      <c r="B31" s="13"/>
      <c r="C31" s="14"/>
      <c r="D31" s="15"/>
      <c r="E31" s="14"/>
      <c r="F31" s="16"/>
      <c r="G31" s="16"/>
    </row>
    <row r="32" spans="1:246" ht="12.75" customHeight="1">
      <c r="A32" s="19"/>
      <c r="B32" s="17" t="s">
        <v>38</v>
      </c>
      <c r="C32" s="18"/>
      <c r="D32" s="18"/>
      <c r="E32" s="18"/>
      <c r="F32" s="18"/>
      <c r="G32" s="82">
        <f>SUM(G31)</f>
        <v>0</v>
      </c>
    </row>
    <row r="33" spans="1:7" ht="12" customHeight="1">
      <c r="A33" s="19"/>
      <c r="B33" s="19"/>
      <c r="C33" s="19"/>
      <c r="D33" s="19"/>
      <c r="E33" s="19"/>
      <c r="F33" s="30"/>
      <c r="G33" s="31"/>
    </row>
    <row r="34" spans="1:7" ht="12" customHeight="1">
      <c r="A34" s="19"/>
      <c r="B34" s="27" t="s">
        <v>39</v>
      </c>
      <c r="C34" s="32"/>
      <c r="D34" s="32"/>
      <c r="E34" s="32"/>
      <c r="F34" s="25"/>
      <c r="G34" s="28"/>
    </row>
    <row r="35" spans="1:7" ht="18" customHeight="1">
      <c r="A35" s="19"/>
      <c r="B35" s="29" t="s">
        <v>40</v>
      </c>
      <c r="C35" s="29" t="s">
        <v>41</v>
      </c>
      <c r="D35" s="29" t="s">
        <v>42</v>
      </c>
      <c r="E35" s="29" t="s">
        <v>27</v>
      </c>
      <c r="F35" s="29" t="s">
        <v>28</v>
      </c>
      <c r="G35" s="29" t="s">
        <v>29</v>
      </c>
    </row>
    <row r="36" spans="1:7" ht="12.75">
      <c r="A36" s="19"/>
      <c r="B36" s="4" t="s">
        <v>43</v>
      </c>
      <c r="C36" s="2" t="s">
        <v>44</v>
      </c>
      <c r="D36" s="2">
        <v>1</v>
      </c>
      <c r="E36" s="2" t="s">
        <v>32</v>
      </c>
      <c r="F36" s="3">
        <v>4350</v>
      </c>
      <c r="G36" s="83">
        <f t="shared" ref="G36" si="0">D36*F36</f>
        <v>4350</v>
      </c>
    </row>
    <row r="37" spans="1:7" ht="13.5" customHeight="1">
      <c r="A37" s="19"/>
      <c r="B37" s="17" t="s">
        <v>45</v>
      </c>
      <c r="C37" s="18"/>
      <c r="D37" s="18"/>
      <c r="E37" s="18"/>
      <c r="F37" s="37"/>
      <c r="G37" s="82">
        <f>SUM(G36:G36)</f>
        <v>4350</v>
      </c>
    </row>
    <row r="38" spans="1:7" ht="12" customHeight="1">
      <c r="A38" s="19"/>
      <c r="B38" s="19"/>
      <c r="C38" s="19"/>
      <c r="D38" s="19"/>
      <c r="E38" s="38"/>
      <c r="F38" s="30"/>
      <c r="G38" s="31"/>
    </row>
    <row r="39" spans="1:7" ht="12" customHeight="1">
      <c r="A39" s="19"/>
      <c r="B39" s="27" t="s">
        <v>46</v>
      </c>
      <c r="C39" s="32"/>
      <c r="D39" s="32"/>
      <c r="E39" s="32"/>
      <c r="F39" s="25"/>
      <c r="G39" s="28"/>
    </row>
    <row r="40" spans="1:7" ht="18" customHeight="1">
      <c r="A40" s="19"/>
      <c r="B40" s="33" t="s">
        <v>47</v>
      </c>
      <c r="C40" s="29" t="s">
        <v>41</v>
      </c>
      <c r="D40" s="29" t="s">
        <v>42</v>
      </c>
      <c r="E40" s="33" t="s">
        <v>27</v>
      </c>
      <c r="F40" s="29" t="s">
        <v>28</v>
      </c>
      <c r="G40" s="33" t="s">
        <v>29</v>
      </c>
    </row>
    <row r="41" spans="1:7" ht="12.75">
      <c r="A41" s="19"/>
      <c r="B41" s="39" t="s">
        <v>48</v>
      </c>
      <c r="C41" s="2" t="s">
        <v>49</v>
      </c>
      <c r="D41" s="2">
        <v>1</v>
      </c>
      <c r="E41" s="1" t="s">
        <v>32</v>
      </c>
      <c r="F41" s="3">
        <v>36000</v>
      </c>
      <c r="G41" s="3">
        <v>36000</v>
      </c>
    </row>
    <row r="42" spans="1:7" ht="13.5" customHeight="1">
      <c r="A42" s="19"/>
      <c r="B42" s="17" t="s">
        <v>50</v>
      </c>
      <c r="C42" s="18"/>
      <c r="D42" s="18"/>
      <c r="E42" s="40"/>
      <c r="F42" s="37"/>
      <c r="G42" s="82">
        <f>+G41</f>
        <v>36000</v>
      </c>
    </row>
    <row r="43" spans="1:7" ht="12" customHeight="1">
      <c r="A43" s="19"/>
      <c r="B43" s="19"/>
      <c r="C43" s="19"/>
      <c r="D43" s="19"/>
      <c r="E43" s="19"/>
      <c r="F43" s="30"/>
      <c r="G43" s="31"/>
    </row>
    <row r="44" spans="1:7" ht="12" customHeight="1">
      <c r="A44" s="19"/>
      <c r="B44" s="41" t="s">
        <v>51</v>
      </c>
      <c r="C44" s="42"/>
      <c r="D44" s="42"/>
      <c r="E44" s="42"/>
      <c r="F44" s="42"/>
      <c r="G44" s="84">
        <f>G22+G27+G32+G37+G42</f>
        <v>80350</v>
      </c>
    </row>
    <row r="45" spans="1:7" ht="12" customHeight="1">
      <c r="A45" s="19"/>
      <c r="B45" s="43" t="s">
        <v>52</v>
      </c>
      <c r="C45" s="44"/>
      <c r="D45" s="44"/>
      <c r="E45" s="44"/>
      <c r="F45" s="44"/>
      <c r="G45" s="85">
        <f>G44*0.05</f>
        <v>4017.5</v>
      </c>
    </row>
    <row r="46" spans="1:7" ht="12" customHeight="1">
      <c r="A46" s="19"/>
      <c r="B46" s="41" t="s">
        <v>53</v>
      </c>
      <c r="C46" s="42"/>
      <c r="D46" s="42"/>
      <c r="E46" s="42"/>
      <c r="F46" s="42"/>
      <c r="G46" s="84">
        <f>G45+G44</f>
        <v>84367.5</v>
      </c>
    </row>
    <row r="47" spans="1:7" ht="12" customHeight="1">
      <c r="A47" s="19"/>
      <c r="B47" s="43" t="s">
        <v>54</v>
      </c>
      <c r="C47" s="44"/>
      <c r="D47" s="44"/>
      <c r="E47" s="44"/>
      <c r="F47" s="44"/>
      <c r="G47" s="85">
        <f>G12</f>
        <v>112000</v>
      </c>
    </row>
    <row r="48" spans="1:7" ht="12" customHeight="1">
      <c r="A48" s="19"/>
      <c r="B48" s="41" t="s">
        <v>55</v>
      </c>
      <c r="C48" s="42"/>
      <c r="D48" s="42"/>
      <c r="E48" s="42"/>
      <c r="F48" s="42"/>
      <c r="G48" s="84">
        <f>G47-G46</f>
        <v>27632.5</v>
      </c>
    </row>
    <row r="49" spans="1:7" ht="12" customHeight="1">
      <c r="A49" s="19"/>
      <c r="B49" s="45" t="s">
        <v>56</v>
      </c>
      <c r="C49" s="46"/>
      <c r="D49" s="46"/>
      <c r="E49" s="46"/>
      <c r="F49" s="46"/>
      <c r="G49" s="47"/>
    </row>
    <row r="50" spans="1:7" ht="12.75" customHeight="1" thickBot="1">
      <c r="A50" s="19"/>
      <c r="B50" s="25"/>
      <c r="C50" s="46"/>
      <c r="D50" s="46"/>
      <c r="E50" s="46"/>
      <c r="F50" s="46"/>
      <c r="G50" s="47"/>
    </row>
    <row r="51" spans="1:7" ht="12" customHeight="1">
      <c r="A51" s="19"/>
      <c r="B51" s="48" t="s">
        <v>57</v>
      </c>
      <c r="C51" s="49"/>
      <c r="D51" s="49"/>
      <c r="E51" s="49"/>
      <c r="F51" s="50"/>
      <c r="G51" s="47"/>
    </row>
    <row r="52" spans="1:7" ht="12" customHeight="1">
      <c r="A52" s="19"/>
      <c r="B52" s="51" t="s">
        <v>58</v>
      </c>
      <c r="C52" s="19"/>
      <c r="D52" s="19"/>
      <c r="E52" s="19"/>
      <c r="F52" s="52"/>
      <c r="G52" s="47"/>
    </row>
    <row r="53" spans="1:7" ht="12" customHeight="1">
      <c r="A53" s="19"/>
      <c r="B53" s="51" t="s">
        <v>59</v>
      </c>
      <c r="C53" s="19"/>
      <c r="D53" s="19"/>
      <c r="E53" s="19"/>
      <c r="F53" s="52"/>
      <c r="G53" s="47"/>
    </row>
    <row r="54" spans="1:7" ht="12" customHeight="1">
      <c r="A54" s="19"/>
      <c r="B54" s="51" t="s">
        <v>60</v>
      </c>
      <c r="C54" s="19"/>
      <c r="D54" s="19"/>
      <c r="E54" s="19"/>
      <c r="F54" s="52"/>
      <c r="G54" s="47"/>
    </row>
    <row r="55" spans="1:7" ht="12" customHeight="1">
      <c r="A55" s="19"/>
      <c r="B55" s="51" t="s">
        <v>61</v>
      </c>
      <c r="C55" s="19"/>
      <c r="D55" s="19"/>
      <c r="E55" s="19"/>
      <c r="F55" s="52"/>
      <c r="G55" s="47"/>
    </row>
    <row r="56" spans="1:7" ht="12" customHeight="1">
      <c r="A56" s="19"/>
      <c r="B56" s="51" t="s">
        <v>62</v>
      </c>
      <c r="C56" s="19"/>
      <c r="D56" s="19"/>
      <c r="E56" s="19"/>
      <c r="F56" s="52"/>
      <c r="G56" s="47"/>
    </row>
    <row r="57" spans="1:7" ht="12.75" customHeight="1" thickBot="1">
      <c r="A57" s="19"/>
      <c r="B57" s="53" t="s">
        <v>63</v>
      </c>
      <c r="C57" s="54"/>
      <c r="D57" s="54"/>
      <c r="E57" s="54"/>
      <c r="F57" s="55"/>
      <c r="G57" s="47"/>
    </row>
    <row r="58" spans="1:7" ht="12.75" customHeight="1" thickBot="1">
      <c r="A58" s="19"/>
      <c r="B58" s="25"/>
      <c r="C58" s="19"/>
      <c r="D58" s="19"/>
      <c r="E58" s="19"/>
      <c r="F58" s="19"/>
      <c r="G58" s="47"/>
    </row>
    <row r="59" spans="1:7" ht="15" customHeight="1" thickBot="1">
      <c r="A59" s="19"/>
      <c r="B59" s="97" t="s">
        <v>64</v>
      </c>
      <c r="C59" s="98"/>
      <c r="D59" s="56"/>
      <c r="E59" s="57"/>
      <c r="F59" s="57"/>
      <c r="G59" s="47"/>
    </row>
    <row r="60" spans="1:7" ht="12" customHeight="1">
      <c r="A60" s="19"/>
      <c r="B60" s="58" t="s">
        <v>47</v>
      </c>
      <c r="C60" s="59" t="s">
        <v>65</v>
      </c>
      <c r="D60" s="60" t="s">
        <v>66</v>
      </c>
      <c r="E60" s="57"/>
      <c r="F60" s="57"/>
      <c r="G60" s="47"/>
    </row>
    <row r="61" spans="1:7" ht="12" customHeight="1">
      <c r="A61" s="19"/>
      <c r="B61" s="61" t="s">
        <v>67</v>
      </c>
      <c r="C61" s="62">
        <f>G22</f>
        <v>40000</v>
      </c>
      <c r="D61" s="63">
        <f>(C61/C67)</f>
        <v>0.47411621773787299</v>
      </c>
      <c r="E61" s="57"/>
      <c r="F61" s="57"/>
      <c r="G61" s="47"/>
    </row>
    <row r="62" spans="1:7" ht="12" customHeight="1">
      <c r="A62" s="19"/>
      <c r="B62" s="61" t="s">
        <v>68</v>
      </c>
      <c r="C62" s="62">
        <f>G27</f>
        <v>0</v>
      </c>
      <c r="D62" s="63">
        <v>0</v>
      </c>
      <c r="E62" s="57"/>
      <c r="F62" s="57"/>
      <c r="G62" s="47"/>
    </row>
    <row r="63" spans="1:7" ht="12" customHeight="1">
      <c r="A63" s="19"/>
      <c r="B63" s="61" t="s">
        <v>69</v>
      </c>
      <c r="C63" s="62">
        <f>G32</f>
        <v>0</v>
      </c>
      <c r="D63" s="63">
        <f>(C63/C67)</f>
        <v>0</v>
      </c>
      <c r="E63" s="57"/>
      <c r="F63" s="57"/>
      <c r="G63" s="47"/>
    </row>
    <row r="64" spans="1:7" ht="12" customHeight="1">
      <c r="A64" s="19"/>
      <c r="B64" s="61" t="s">
        <v>40</v>
      </c>
      <c r="C64" s="62">
        <f>G37</f>
        <v>4350</v>
      </c>
      <c r="D64" s="63">
        <f>(C64/C67)</f>
        <v>5.1560138678993686E-2</v>
      </c>
      <c r="E64" s="57"/>
      <c r="F64" s="57"/>
      <c r="G64" s="47"/>
    </row>
    <row r="65" spans="1:7" ht="12" customHeight="1">
      <c r="A65" s="19"/>
      <c r="B65" s="61" t="s">
        <v>70</v>
      </c>
      <c r="C65" s="64">
        <f>G42</f>
        <v>36000</v>
      </c>
      <c r="D65" s="63">
        <f>(C65/C67)</f>
        <v>0.42670459596408572</v>
      </c>
      <c r="E65" s="65"/>
      <c r="F65" s="65"/>
      <c r="G65" s="47"/>
    </row>
    <row r="66" spans="1:7" ht="12" customHeight="1">
      <c r="A66" s="19"/>
      <c r="B66" s="61" t="s">
        <v>71</v>
      </c>
      <c r="C66" s="64">
        <f>G45</f>
        <v>4017.5</v>
      </c>
      <c r="D66" s="63">
        <f>(C66/C67)</f>
        <v>4.7619047619047616E-2</v>
      </c>
      <c r="E66" s="65"/>
      <c r="F66" s="65"/>
      <c r="G66" s="47"/>
    </row>
    <row r="67" spans="1:7" ht="12.75" customHeight="1" thickBot="1">
      <c r="A67" s="19"/>
      <c r="B67" s="66" t="s">
        <v>72</v>
      </c>
      <c r="C67" s="67">
        <f>SUM(C61:C66)</f>
        <v>84367.5</v>
      </c>
      <c r="D67" s="68">
        <f>SUM(D61:D66)</f>
        <v>1</v>
      </c>
      <c r="E67" s="65"/>
      <c r="F67" s="65"/>
      <c r="G67" s="47"/>
    </row>
    <row r="68" spans="1:7" ht="12" customHeight="1">
      <c r="A68" s="19"/>
      <c r="B68" s="25"/>
      <c r="C68" s="46"/>
      <c r="D68" s="46"/>
      <c r="E68" s="46"/>
      <c r="F68" s="46"/>
      <c r="G68" s="47"/>
    </row>
    <row r="69" spans="1:7" ht="12.75" customHeight="1" thickBot="1">
      <c r="A69" s="19"/>
      <c r="B69" s="23"/>
      <c r="C69" s="46"/>
      <c r="D69" s="46"/>
      <c r="E69" s="46"/>
      <c r="F69" s="46"/>
      <c r="G69" s="47"/>
    </row>
    <row r="70" spans="1:7" ht="12" customHeight="1" thickBot="1">
      <c r="A70" s="19"/>
      <c r="B70" s="94" t="s">
        <v>73</v>
      </c>
      <c r="C70" s="95"/>
      <c r="D70" s="95"/>
      <c r="E70" s="96"/>
      <c r="F70" s="65"/>
      <c r="G70" s="47"/>
    </row>
    <row r="71" spans="1:7" ht="12" customHeight="1">
      <c r="A71" s="19"/>
      <c r="B71" s="69" t="s">
        <v>74</v>
      </c>
      <c r="C71" s="70">
        <f>ROUND(D71*0.9,0)</f>
        <v>36</v>
      </c>
      <c r="D71" s="70">
        <f>G9</f>
        <v>40</v>
      </c>
      <c r="E71" s="71">
        <f>ROUND(D71*1.1,0)</f>
        <v>44</v>
      </c>
      <c r="F71" s="72"/>
      <c r="G71" s="73"/>
    </row>
    <row r="72" spans="1:7" ht="12.75" customHeight="1" thickBot="1">
      <c r="A72" s="19"/>
      <c r="B72" s="66" t="s">
        <v>75</v>
      </c>
      <c r="C72" s="67">
        <f>(G46/C71)</f>
        <v>2343.5416666666665</v>
      </c>
      <c r="D72" s="67">
        <f>(G46/D71)</f>
        <v>2109.1875</v>
      </c>
      <c r="E72" s="74">
        <f>(G46/E71)</f>
        <v>1917.4431818181818</v>
      </c>
      <c r="F72" s="72"/>
      <c r="G72" s="73"/>
    </row>
    <row r="73" spans="1:7" ht="15.6" customHeight="1">
      <c r="A73" s="19"/>
      <c r="B73" s="45" t="s">
        <v>76</v>
      </c>
      <c r="C73" s="19"/>
      <c r="D73" s="19"/>
      <c r="E73" s="19"/>
      <c r="F73" s="19"/>
      <c r="G73" s="20"/>
    </row>
  </sheetData>
  <mergeCells count="9">
    <mergeCell ref="E9:F9"/>
    <mergeCell ref="E14:F14"/>
    <mergeCell ref="E15:F15"/>
    <mergeCell ref="B17:G17"/>
    <mergeCell ref="B70:E70"/>
    <mergeCell ref="B59:C59"/>
    <mergeCell ref="E13:F13"/>
    <mergeCell ref="E11:F11"/>
    <mergeCell ref="E10:F10"/>
  </mergeCells>
  <pageMargins left="0.78740157480314965" right="0.39370078740157483" top="0.59055118110236227" bottom="0.39370078740157483" header="0" footer="0"/>
  <pageSetup paperSize="14" scale="90" fitToHeight="4" orientation="portrait" r:id="rId1"/>
  <headerFooter>
    <oddFooter>&amp;C&amp;"Helvetica Neue,Regular"&amp;12&amp;K000000&amp;P</oddFooter>
  </headerFooter>
  <rowBreaks count="1" manualBreakCount="1">
    <brk id="42" min="1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4" ma:contentTypeDescription="Crear nuevo documento." ma:contentTypeScope="" ma:versionID="5bf5ccadf810987d5d1ebb8d4cf09a89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9af12570691e92a3aeadeec3feb0008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D7E64A-EB08-4710-A905-63C900C1EDB7}"/>
</file>

<file path=customXml/itemProps2.xml><?xml version="1.0" encoding="utf-8"?>
<ds:datastoreItem xmlns:ds="http://schemas.openxmlformats.org/officeDocument/2006/customXml" ds:itemID="{B64D9411-10E4-4A06-9ECB-956BC25DFE35}"/>
</file>

<file path=customXml/itemProps3.xml><?xml version="1.0" encoding="utf-8"?>
<ds:datastoreItem xmlns:ds="http://schemas.openxmlformats.org/officeDocument/2006/customXml" ds:itemID="{D2714160-7390-48BB-BE8C-07FB3B89CE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Valenzuela Pulgar Carolina Mónica</cp:lastModifiedBy>
  <cp:revision/>
  <dcterms:created xsi:type="dcterms:W3CDTF">2020-11-27T12:49:26Z</dcterms:created>
  <dcterms:modified xsi:type="dcterms:W3CDTF">2022-06-14T14:02:56Z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