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erez\DOCUMENTOS\Nora\deptofin\FICHAS 2022\SANTA CRUZ\junio sta cruz\"/>
    </mc:Choice>
  </mc:AlternateContent>
  <bookViews>
    <workbookView xWindow="0" yWindow="0" windowWidth="20490" windowHeight="7755"/>
  </bookViews>
  <sheets>
    <sheet name="OVINOS CARNE" sheetId="2" r:id="rId1"/>
  </sheets>
  <definedNames>
    <definedName name="_xlnm.Print_Area" localSheetId="0">'OVINOS CARNE'!$A$1:$G$74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2" l="1"/>
  <c r="C64" i="2"/>
  <c r="C63" i="2"/>
  <c r="C62" i="2"/>
  <c r="G36" i="2" l="1"/>
  <c r="G38" i="2"/>
  <c r="G37" i="2"/>
  <c r="G21" i="2"/>
  <c r="D20" i="2"/>
  <c r="G20" i="2" s="1"/>
  <c r="G11" i="2"/>
  <c r="G49" i="2" s="1"/>
  <c r="G39" i="2" l="1"/>
  <c r="C65" i="2" s="1"/>
  <c r="G22" i="2"/>
  <c r="G46" i="2" l="1"/>
  <c r="G47" i="2" s="1"/>
  <c r="G48" i="2" l="1"/>
  <c r="C67" i="2"/>
  <c r="C68" i="2" l="1"/>
  <c r="G50" i="2"/>
  <c r="C73" i="2"/>
  <c r="E73" i="2"/>
  <c r="D73" i="2"/>
  <c r="D66" i="2" l="1"/>
  <c r="D62" i="2"/>
  <c r="D64" i="2"/>
  <c r="D65" i="2"/>
  <c r="D67" i="2"/>
  <c r="D68" i="2" l="1"/>
</calcChain>
</file>

<file path=xl/sharedStrings.xml><?xml version="1.0" encoding="utf-8"?>
<sst xmlns="http://schemas.openxmlformats.org/spreadsheetml/2006/main" count="109" uniqueCount="82">
  <si>
    <t>RUBRO o CULTIVO</t>
  </si>
  <si>
    <t>RENDIMIENTO (Corderos/Oveja)</t>
  </si>
  <si>
    <t>RAZA</t>
  </si>
  <si>
    <t>Suffolk Down</t>
  </si>
  <si>
    <t>FECHA ESTIMADA  PRECIO VENTA</t>
  </si>
  <si>
    <t>Diciembre</t>
  </si>
  <si>
    <t>NIVEL TECNOLOGICO</t>
  </si>
  <si>
    <t>Medio</t>
  </si>
  <si>
    <t>PRECIO ESPERADO ($/Un)</t>
  </si>
  <si>
    <t>REGION</t>
  </si>
  <si>
    <t>Lib. B. O'Higgins</t>
  </si>
  <si>
    <t>INGRESO ESPERADO, con IVA ($)</t>
  </si>
  <si>
    <t>AREA</t>
  </si>
  <si>
    <t>Santa Cruz</t>
  </si>
  <si>
    <t>DESTINO PRODUCCION</t>
  </si>
  <si>
    <t>Mercado interno</t>
  </si>
  <si>
    <t>COMUNA/LOCALIDAD</t>
  </si>
  <si>
    <t>Todas</t>
  </si>
  <si>
    <t>FECHA DE VENTA</t>
  </si>
  <si>
    <t>FECHA PRECIO INSUMOS</t>
  </si>
  <si>
    <t>CONTINGENCIA</t>
  </si>
  <si>
    <t>Sequía</t>
  </si>
  <si>
    <t>MANO DE OBRA</t>
  </si>
  <si>
    <t>Labores</t>
  </si>
  <si>
    <t>Unidad</t>
  </si>
  <si>
    <t>N° Jornadas</t>
  </si>
  <si>
    <t>Epoca (mes)</t>
  </si>
  <si>
    <t xml:space="preserve"> Precio Unitario ($) </t>
  </si>
  <si>
    <t xml:space="preserve"> Sub Total ($) </t>
  </si>
  <si>
    <t>Manejo sanitario otoño</t>
  </si>
  <si>
    <t>JH</t>
  </si>
  <si>
    <t>Marzo-Abril</t>
  </si>
  <si>
    <t>Manejo sanitario primavera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</si>
  <si>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</si>
  <si>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</si>
  <si>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</si>
  <si>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</si>
  <si>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</si>
  <si>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</si>
  <si>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</si>
  <si>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Cantidad</t>
  </si>
  <si>
    <t>Fardos</t>
  </si>
  <si>
    <t>Un</t>
  </si>
  <si>
    <t>Mayo</t>
  </si>
  <si>
    <t>Clostribac</t>
  </si>
  <si>
    <t>Dosis</t>
  </si>
  <si>
    <t>Marzo</t>
  </si>
  <si>
    <t>Supolen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</si>
  <si>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</si>
  <si>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</si>
  <si>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</si>
  <si>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</si>
  <si>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</si>
  <si>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</si>
  <si>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</si>
  <si>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</si>
  <si>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</si>
  <si>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Los precios de los insumos y productos se expresan con IVA.</t>
  </si>
  <si>
    <t>2. El  costo de la mano de obra incluye impuestos e imposiciones.</t>
  </si>
  <si>
    <t>3. El precio de los insumos incluye el transporte hasta el predio.</t>
  </si>
  <si>
    <t>4. El costo de la maquinaria incluye el costo del operador, combustible y arriendo del equipo.</t>
  </si>
  <si>
    <t>5. Los insumos aplicados (tipo y dosis) están referidos al Área en particular.</t>
  </si>
  <si>
    <t>6. El precio esperado por ventas corresponde al precio colocado en el domicilio del vendedor.</t>
  </si>
  <si>
    <t>Septiembre-Octubre</t>
  </si>
  <si>
    <t>COSTOS DIRECTOS DE PRODUCCION POR  1 OVINO (Incluye IVA)</t>
  </si>
  <si>
    <r>
      <rPr>
        <b/>
        <sz val="7"/>
        <rFont val="Arial Narrow"/>
        <family val="2"/>
      </rPr>
      <t>Fuente:</t>
    </r>
    <r>
      <rPr>
        <sz val="7"/>
        <rFont val="Arial Narrow"/>
        <family val="2"/>
      </rPr>
      <t xml:space="preserve"> INDAP</t>
    </r>
  </si>
  <si>
    <r>
      <rPr>
        <b/>
        <u/>
        <sz val="7"/>
        <rFont val="Arial Narrow"/>
        <family val="2"/>
      </rPr>
      <t>Notas</t>
    </r>
    <r>
      <rPr>
        <b/>
        <sz val="7"/>
        <rFont val="Arial Narrow"/>
        <family val="2"/>
      </rPr>
      <t>:</t>
    </r>
  </si>
  <si>
    <t>OVINOS CARNE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</si>
  <si>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</si>
  <si>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</si>
  <si>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</si>
  <si>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</si>
  <si>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</si>
  <si>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</si>
  <si>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</si>
  <si>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</si>
  <si>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</si>
  <si>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</si>
  <si>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ESCENARIOS COSTO UNITARIO  ($/unidad)</t>
  </si>
  <si>
    <t>Rendimiento unidad)</t>
  </si>
  <si>
    <t>Costo unitario ($/ unidad) (*)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</si>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</sst>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64" formatCode="_-* #,##0.00\ _$_-;\-* #,##0.00\ _$_-;_-* &quot;-&quot;??\ _$_-;_-@_-"/>
    <numFmt numFmtId="165" formatCode="_-* #,##0_-;\-* #,##0_-;_-* &quot;-&quot;??_-;_-@_-"/>
    <numFmt numFmtId="166" formatCode="#,##0_ ;\-#,##0\ "/>
    <numFmt numFmtId="167" formatCode="0.0"/>
    <numFmt numFmtId="168" formatCode="&quot; &quot;* #,##0&quot; &quot;;&quot; &quot;* &quot;-&quot;#,##0&quot; &quot;;&quot; &quot;* &quot;- &quot;"/>
    <numFmt numFmtId="169" formatCode="_ * #,##0.00_ ;_ * \-#,##0.00_ ;_ 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Calibri"/>
      <family val="2"/>
    </font>
    <font>
      <b/>
      <sz val="7"/>
      <name val="Calibri"/>
      <family val="2"/>
    </font>
    <font>
      <b/>
      <sz val="9"/>
      <color rgb="FFFFFFFF"/>
      <name val="Arial Narrow"/>
      <family val="2"/>
    </font>
    <font>
      <sz val="9"/>
      <color rgb="FF000000"/>
      <name val="Arial Narrow"/>
      <family val="2"/>
    </font>
    <font>
      <sz val="11"/>
      <color theme="1"/>
      <name val="Arial Narrow"/>
      <family val="2"/>
    </font>
    <font>
      <b/>
      <i/>
      <sz val="9"/>
      <color rgb="FFFFFFFF"/>
      <name val="Arial Narrow"/>
      <family val="2"/>
    </font>
    <font>
      <b/>
      <i/>
      <sz val="9"/>
      <color rgb="FF000000"/>
      <name val="Arial Narrow"/>
      <family val="2"/>
    </font>
    <font>
      <sz val="9"/>
      <name val="Arial Narrow"/>
      <family val="2"/>
    </font>
    <font>
      <sz val="9"/>
      <color rgb="FFFFFFFF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u/>
      <sz val="7"/>
      <name val="Arial Narrow"/>
      <family val="2"/>
    </font>
    <font>
      <sz val="7"/>
      <color indexed="8"/>
      <name val="Calibri"/>
      <family val="2"/>
    </font>
    <font>
      <b/>
      <sz val="7"/>
      <color indexed="9"/>
      <name val="Calibri"/>
      <family val="2"/>
    </font>
    <font>
      <sz val="8"/>
      <color indexed="9"/>
      <name val="Calibri"/>
      <family val="2"/>
    </font>
    <font>
      <b/>
      <sz val="9"/>
      <name val="Arial Narrow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3BDC5"/>
        <bgColor rgb="FF000000"/>
      </patternFill>
    </fill>
    <fill>
      <patternFill patternType="solid">
        <fgColor rgb="FFF88302"/>
        <bgColor rgb="FF000000"/>
      </patternFill>
    </fill>
    <fill>
      <patternFill patternType="solid">
        <fgColor rgb="FFF88302"/>
        <bgColor rgb="FF00808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89">
    <xf numFmtId="0" fontId="0" fillId="0" borderId="0" xfId="0"/>
    <xf numFmtId="0" fontId="5" fillId="3" borderId="4" xfId="2" applyFont="1" applyFill="1" applyBorder="1" applyAlignment="1">
      <alignment wrapText="1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Border="1"/>
    <xf numFmtId="4" fontId="6" fillId="0" borderId="1" xfId="0" applyNumberFormat="1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/>
    </xf>
    <xf numFmtId="165" fontId="6" fillId="2" borderId="3" xfId="1" applyNumberFormat="1" applyFont="1" applyFill="1" applyBorder="1" applyAlignment="1">
      <alignment horizontal="right"/>
    </xf>
    <xf numFmtId="165" fontId="6" fillId="2" borderId="1" xfId="1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/>
    </xf>
    <xf numFmtId="14" fontId="6" fillId="0" borderId="1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0" xfId="0" applyFont="1" applyFill="1" applyBorder="1" applyAlignment="1">
      <alignment wrapText="1"/>
    </xf>
    <xf numFmtId="14" fontId="6" fillId="0" borderId="0" xfId="0" applyNumberFormat="1" applyFont="1" applyFill="1" applyBorder="1"/>
    <xf numFmtId="0" fontId="6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4" borderId="7" xfId="2" applyFont="1" applyFill="1" applyBorder="1" applyAlignment="1">
      <alignment wrapText="1"/>
    </xf>
    <xf numFmtId="0" fontId="5" fillId="3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166" fontId="11" fillId="3" borderId="12" xfId="2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166" fontId="11" fillId="3" borderId="12" xfId="2" applyNumberFormat="1" applyFont="1" applyFill="1" applyBorder="1"/>
    <xf numFmtId="165" fontId="6" fillId="0" borderId="0" xfId="0" applyNumberFormat="1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4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167" fontId="11" fillId="4" borderId="14" xfId="0" applyNumberFormat="1" applyFont="1" applyFill="1" applyBorder="1" applyAlignment="1">
      <alignment horizontal="center" vertical="center"/>
    </xf>
    <xf numFmtId="3" fontId="11" fillId="4" borderId="14" xfId="0" applyNumberFormat="1" applyFont="1" applyFill="1" applyBorder="1" applyAlignment="1">
      <alignment horizontal="center" vertical="center"/>
    </xf>
    <xf numFmtId="3" fontId="11" fillId="4" borderId="14" xfId="1" applyNumberFormat="1" applyFont="1" applyFill="1" applyBorder="1" applyAlignment="1">
      <alignment horizontal="center" vertical="center"/>
    </xf>
    <xf numFmtId="3" fontId="5" fillId="4" borderId="15" xfId="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167" fontId="11" fillId="3" borderId="14" xfId="0" applyNumberFormat="1" applyFont="1" applyFill="1" applyBorder="1" applyAlignment="1">
      <alignment horizontal="center" vertical="center"/>
    </xf>
    <xf numFmtId="3" fontId="11" fillId="3" borderId="14" xfId="0" applyNumberFormat="1" applyFont="1" applyFill="1" applyBorder="1" applyAlignment="1">
      <alignment horizontal="center" vertical="center"/>
    </xf>
    <xf numFmtId="3" fontId="11" fillId="3" borderId="14" xfId="1" applyNumberFormat="1" applyFont="1" applyFill="1" applyBorder="1" applyAlignment="1">
      <alignment horizontal="center" vertical="center"/>
    </xf>
    <xf numFmtId="3" fontId="5" fillId="3" borderId="15" xfId="1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11" fillId="4" borderId="17" xfId="0" applyFont="1" applyFill="1" applyBorder="1" applyAlignment="1">
      <alignment vertical="center"/>
    </xf>
    <xf numFmtId="167" fontId="11" fillId="4" borderId="17" xfId="0" applyNumberFormat="1" applyFont="1" applyFill="1" applyBorder="1" applyAlignment="1">
      <alignment horizontal="center" vertical="center"/>
    </xf>
    <xf numFmtId="3" fontId="11" fillId="4" borderId="17" xfId="0" applyNumberFormat="1" applyFont="1" applyFill="1" applyBorder="1" applyAlignment="1">
      <alignment horizontal="center" vertical="center"/>
    </xf>
    <xf numFmtId="3" fontId="11" fillId="4" borderId="17" xfId="1" applyNumberFormat="1" applyFont="1" applyFill="1" applyBorder="1" applyAlignment="1">
      <alignment horizontal="center" vertical="center"/>
    </xf>
    <xf numFmtId="3" fontId="5" fillId="4" borderId="18" xfId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49" fontId="4" fillId="6" borderId="19" xfId="0" applyNumberFormat="1" applyFont="1" applyFill="1" applyBorder="1" applyAlignment="1">
      <alignment vertical="center"/>
    </xf>
    <xf numFmtId="49" fontId="4" fillId="6" borderId="20" xfId="0" applyNumberFormat="1" applyFont="1" applyFill="1" applyBorder="1" applyAlignment="1">
      <alignment horizontal="center" vertical="center"/>
    </xf>
    <xf numFmtId="49" fontId="3" fillId="6" borderId="21" xfId="0" applyNumberFormat="1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9" fontId="3" fillId="0" borderId="24" xfId="0" applyNumberFormat="1" applyFont="1" applyFill="1" applyBorder="1" applyAlignment="1"/>
    <xf numFmtId="168" fontId="4" fillId="0" borderId="23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9" fontId="4" fillId="6" borderId="25" xfId="0" applyNumberFormat="1" applyFont="1" applyFill="1" applyBorder="1" applyAlignment="1">
      <alignment vertical="center"/>
    </xf>
    <xf numFmtId="168" fontId="4" fillId="6" borderId="26" xfId="0" applyNumberFormat="1" applyFont="1" applyFill="1" applyBorder="1" applyAlignment="1">
      <alignment vertical="center"/>
    </xf>
    <xf numFmtId="9" fontId="4" fillId="6" borderId="27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7" fillId="0" borderId="28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41" fontId="4" fillId="6" borderId="25" xfId="3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169" fontId="4" fillId="6" borderId="25" xfId="3" applyNumberFormat="1" applyFont="1" applyFill="1" applyBorder="1" applyAlignment="1">
      <alignment vertical="center"/>
    </xf>
    <xf numFmtId="0" fontId="11" fillId="3" borderId="9" xfId="2" applyFont="1" applyFill="1" applyBorder="1" applyAlignment="1">
      <alignment horizontal="left"/>
    </xf>
    <xf numFmtId="0" fontId="11" fillId="3" borderId="10" xfId="2" applyFont="1" applyFill="1" applyBorder="1" applyAlignment="1">
      <alignment horizontal="left"/>
    </xf>
    <xf numFmtId="0" fontId="11" fillId="3" borderId="11" xfId="2" applyFont="1" applyFill="1" applyBorder="1" applyAlignment="1">
      <alignment horizontal="left"/>
    </xf>
    <xf numFmtId="0" fontId="5" fillId="3" borderId="2" xfId="2" applyFont="1" applyFill="1" applyBorder="1" applyAlignment="1">
      <alignment horizontal="left" wrapText="1"/>
    </xf>
    <xf numFmtId="0" fontId="5" fillId="3" borderId="3" xfId="2" applyFont="1" applyFill="1" applyBorder="1" applyAlignment="1">
      <alignment horizontal="left"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3" xfId="0" applyFont="1" applyFill="1" applyBorder="1"/>
    <xf numFmtId="0" fontId="8" fillId="3" borderId="5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Normal 4" xfId="2"/>
  </cellStyles>
  <dxfs count="0"/>
  <tableStyles count="0" defaultTableStyle="TableStyleMedium2" defaultPivotStyle="PivotStyleLight16"/>
  <colors>
    <mruColors>
      <color rgb="FFF88302"/>
      <color rgb="FFCA6B02"/>
      <color rgb="FF23B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38100</xdr:colOff>
      <xdr:row>5</xdr:row>
      <xdr:rowOff>127334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150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74"/>
  <sheetViews>
    <sheetView tabSelected="1" zoomScale="91" zoomScaleNormal="91" workbookViewId="0">
      <selection sqref="A1:G74"/>
    </sheetView>
  </sheetViews>
  <sheetFormatPr baseColWidth="10" defaultRowHeight="16.5" x14ac:dyDescent="0.3"/>
  <cols>
    <col min="1" max="1" width="8.28515625" style="5" customWidth="1"/>
    <col min="2" max="2" width="22.42578125" style="5" customWidth="1"/>
    <col min="3" max="3" width="14" style="5" customWidth="1"/>
    <col min="4" max="4" width="11.42578125" style="5"/>
    <col min="5" max="5" width="17.7109375" style="5" customWidth="1"/>
    <col min="6" max="6" width="17.140625" style="5" customWidth="1"/>
    <col min="7" max="16384" width="11.42578125" style="5"/>
  </cols>
  <sheetData>
    <row r="8" spans="2:7" ht="15" customHeight="1" x14ac:dyDescent="0.3">
      <c r="B8" s="1" t="s">
        <v>0</v>
      </c>
      <c r="C8" s="2" t="s">
        <v>67</v>
      </c>
      <c r="D8" s="3"/>
      <c r="E8" s="79" t="s">
        <v>1</v>
      </c>
      <c r="F8" s="80"/>
      <c r="G8" s="4">
        <v>0.85</v>
      </c>
    </row>
    <row r="9" spans="2:7" x14ac:dyDescent="0.3">
      <c r="B9" s="6" t="s">
        <v>2</v>
      </c>
      <c r="C9" s="7" t="s">
        <v>3</v>
      </c>
      <c r="D9" s="3"/>
      <c r="E9" s="81" t="s">
        <v>4</v>
      </c>
      <c r="F9" s="82"/>
      <c r="G9" s="8" t="s">
        <v>5</v>
      </c>
    </row>
    <row r="10" spans="2:7" x14ac:dyDescent="0.3">
      <c r="B10" s="6" t="s">
        <v>6</v>
      </c>
      <c r="C10" s="7" t="s">
        <v>7</v>
      </c>
      <c r="D10" s="3"/>
      <c r="E10" s="81" t="s">
        <v>8</v>
      </c>
      <c r="F10" s="82"/>
      <c r="G10" s="8">
        <v>80000</v>
      </c>
    </row>
    <row r="11" spans="2:7" x14ac:dyDescent="0.3">
      <c r="B11" s="6" t="s">
        <v>9</v>
      </c>
      <c r="C11" s="2" t="s">
        <v>10</v>
      </c>
      <c r="D11" s="3"/>
      <c r="E11" s="13" t="s">
        <v>11</v>
      </c>
      <c r="F11" s="14"/>
      <c r="G11" s="9">
        <f>+G8*G10</f>
        <v>68000</v>
      </c>
    </row>
    <row r="12" spans="2:7" x14ac:dyDescent="0.3">
      <c r="B12" s="6" t="s">
        <v>12</v>
      </c>
      <c r="C12" s="2" t="s">
        <v>13</v>
      </c>
      <c r="D12" s="3"/>
      <c r="E12" s="81" t="s">
        <v>14</v>
      </c>
      <c r="F12" s="82"/>
      <c r="G12" s="10" t="s">
        <v>15</v>
      </c>
    </row>
    <row r="13" spans="2:7" x14ac:dyDescent="0.3">
      <c r="B13" s="6" t="s">
        <v>16</v>
      </c>
      <c r="C13" s="2" t="s">
        <v>17</v>
      </c>
      <c r="D13" s="3"/>
      <c r="E13" s="81" t="s">
        <v>18</v>
      </c>
      <c r="F13" s="82"/>
      <c r="G13" s="11" t="s">
        <v>5</v>
      </c>
    </row>
    <row r="14" spans="2:7" x14ac:dyDescent="0.3">
      <c r="B14" s="6" t="s">
        <v>19</v>
      </c>
      <c r="C14" s="12" t="s">
        <v>81</v>
      </c>
      <c r="D14" s="3"/>
      <c r="E14" s="83" t="s">
        <v>20</v>
      </c>
      <c r="F14" s="84"/>
      <c r="G14" s="10" t="s">
        <v>21</v>
      </c>
    </row>
    <row r="15" spans="2:7" x14ac:dyDescent="0.3">
      <c r="B15" s="15"/>
      <c r="C15" s="16"/>
      <c r="D15" s="3"/>
      <c r="E15" s="3"/>
      <c r="F15" s="3"/>
      <c r="G15" s="17"/>
    </row>
    <row r="16" spans="2:7" x14ac:dyDescent="0.3">
      <c r="B16" s="85" t="s">
        <v>64</v>
      </c>
      <c r="C16" s="86"/>
      <c r="D16" s="86"/>
      <c r="E16" s="86"/>
      <c r="F16" s="86"/>
      <c r="G16" s="87"/>
    </row>
    <row r="17" spans="2:7" x14ac:dyDescent="0.3">
      <c r="B17" s="3"/>
      <c r="C17" s="18"/>
      <c r="D17" s="18"/>
      <c r="E17" s="19"/>
      <c r="F17" s="3"/>
      <c r="G17" s="3"/>
    </row>
    <row r="18" spans="2:7" x14ac:dyDescent="0.3">
      <c r="B18" s="20" t="s">
        <v>22</v>
      </c>
      <c r="C18" s="3"/>
      <c r="D18" s="3"/>
      <c r="E18" s="3"/>
      <c r="F18" s="3"/>
      <c r="G18" s="3"/>
    </row>
    <row r="19" spans="2:7" x14ac:dyDescent="0.3">
      <c r="B19" s="21" t="s">
        <v>23</v>
      </c>
      <c r="C19" s="21" t="s">
        <v>24</v>
      </c>
      <c r="D19" s="21" t="s">
        <v>25</v>
      </c>
      <c r="E19" s="21" t="s">
        <v>26</v>
      </c>
      <c r="F19" s="21" t="s">
        <v>27</v>
      </c>
      <c r="G19" s="21" t="s">
        <v>28</v>
      </c>
    </row>
    <row r="20" spans="2:7" x14ac:dyDescent="0.3">
      <c r="B20" s="22" t="s">
        <v>29</v>
      </c>
      <c r="C20" s="23" t="s">
        <v>30</v>
      </c>
      <c r="D20" s="23">
        <f>1/40*2</f>
        <v>0.05</v>
      </c>
      <c r="E20" s="23" t="s">
        <v>31</v>
      </c>
      <c r="F20" s="24">
        <v>25000</v>
      </c>
      <c r="G20" s="24">
        <f t="shared" ref="G20:G21" si="0">+D20*F20</f>
        <v>1250</v>
      </c>
    </row>
    <row r="21" spans="2:7" x14ac:dyDescent="0.3">
      <c r="B21" s="22" t="s">
        <v>32</v>
      </c>
      <c r="C21" s="23" t="s">
        <v>30</v>
      </c>
      <c r="D21" s="23">
        <v>0.05</v>
      </c>
      <c r="E21" s="23" t="s">
        <v>63</v>
      </c>
      <c r="F21" s="24">
        <v>25000</v>
      </c>
      <c r="G21" s="24">
        <f t="shared" si="0"/>
        <v>1250</v>
      </c>
    </row>
    <row r="22" spans="2:7" x14ac:dyDescent="0.3">
      <c r="B22" s="76" t="s">
        <v>33</v>
      </c>
      <c r="C22" s="77"/>
      <c r="D22" s="77"/>
      <c r="E22" s="77"/>
      <c r="F22" s="78"/>
      <c r="G22" s="25">
        <f>SUM(G20:G21)</f>
        <v>2500</v>
      </c>
    </row>
    <row r="23" spans="2:7" x14ac:dyDescent="0.3">
      <c r="B23" s="3"/>
      <c r="C23" s="3"/>
      <c r="D23" s="3"/>
      <c r="E23" s="3"/>
      <c r="F23" s="3"/>
      <c r="G23" s="3"/>
    </row>
    <row r="24" spans="2:7" x14ac:dyDescent="0.3">
      <c r="B24" s="20" t="s">
        <v>34</v>
      </c>
      <c r="C24" s="3"/>
      <c r="D24" s="3"/>
      <c r="E24" s="3"/>
      <c r="F24" s="3"/>
      <c r="G24" s="3"/>
    </row>
    <row r="25" spans="2:7" x14ac:dyDescent="0.3">
      <c r="B25" s="21" t="s">
        <v>23</v>
      </c>
      <c r="C25" s="21" t="s">
        <v>24</v>
      </c>
      <c r="D25" s="21" t="s">
        <v>25</v>
      </c>
      <c r="E25" s="21" t="s">
        <v>26</v>
      </c>
      <c r="F25" s="21" t="s">
        <v>27</v>
      </c>
      <c r="G25" s="21" t="s">
        <v>28</v>
      </c>
    </row>
    <row r="26" spans="2:7" x14ac:dyDescent="0.3">
      <c r="B26" s="26"/>
      <c r="C26" s="6"/>
      <c r="D26" s="6"/>
      <c r="E26" s="26"/>
      <c r="F26" s="27"/>
      <c r="G26" s="26"/>
    </row>
    <row r="27" spans="2:7" x14ac:dyDescent="0.3">
      <c r="B27" s="76" t="s">
        <v>35</v>
      </c>
      <c r="C27" s="77"/>
      <c r="D27" s="77"/>
      <c r="E27" s="77"/>
      <c r="F27" s="78"/>
      <c r="G27" s="28"/>
    </row>
    <row r="28" spans="2:7" x14ac:dyDescent="0.3">
      <c r="B28" s="3"/>
      <c r="C28" s="3"/>
      <c r="D28" s="3"/>
      <c r="E28" s="3"/>
      <c r="F28" s="3"/>
      <c r="G28" s="29"/>
    </row>
    <row r="29" spans="2:7" x14ac:dyDescent="0.3">
      <c r="B29" s="20" t="s">
        <v>36</v>
      </c>
      <c r="C29" s="3"/>
      <c r="D29" s="3"/>
      <c r="E29" s="3"/>
      <c r="F29" s="3"/>
      <c r="G29" s="3"/>
    </row>
    <row r="30" spans="2:7" x14ac:dyDescent="0.3">
      <c r="B30" s="21" t="s">
        <v>23</v>
      </c>
      <c r="C30" s="21" t="s">
        <v>24</v>
      </c>
      <c r="D30" s="21" t="s">
        <v>25</v>
      </c>
      <c r="E30" s="21" t="s">
        <v>26</v>
      </c>
      <c r="F30" s="21" t="s">
        <v>27</v>
      </c>
      <c r="G30" s="21" t="s">
        <v>28</v>
      </c>
    </row>
    <row r="31" spans="2:7" x14ac:dyDescent="0.3">
      <c r="B31" s="30"/>
      <c r="C31" s="23"/>
      <c r="D31" s="23"/>
      <c r="E31" s="23"/>
      <c r="F31" s="24"/>
      <c r="G31" s="24"/>
    </row>
    <row r="32" spans="2:7" x14ac:dyDescent="0.3">
      <c r="B32" s="76" t="s">
        <v>37</v>
      </c>
      <c r="C32" s="77"/>
      <c r="D32" s="77"/>
      <c r="E32" s="77"/>
      <c r="F32" s="78"/>
      <c r="G32" s="28"/>
    </row>
    <row r="33" spans="2:7" x14ac:dyDescent="0.3">
      <c r="B33" s="3"/>
      <c r="C33" s="3"/>
      <c r="D33" s="3"/>
      <c r="E33" s="3"/>
      <c r="F33" s="3"/>
      <c r="G33" s="3"/>
    </row>
    <row r="34" spans="2:7" x14ac:dyDescent="0.3">
      <c r="B34" s="20" t="s">
        <v>38</v>
      </c>
      <c r="C34" s="3"/>
      <c r="D34" s="3"/>
      <c r="E34" s="3"/>
      <c r="F34" s="3"/>
      <c r="G34" s="3"/>
    </row>
    <row r="35" spans="2:7" x14ac:dyDescent="0.3">
      <c r="B35" s="21" t="s">
        <v>39</v>
      </c>
      <c r="C35" s="21" t="s">
        <v>24</v>
      </c>
      <c r="D35" s="21" t="s">
        <v>40</v>
      </c>
      <c r="E35" s="21" t="s">
        <v>26</v>
      </c>
      <c r="F35" s="21" t="s">
        <v>27</v>
      </c>
      <c r="G35" s="21" t="s">
        <v>28</v>
      </c>
    </row>
    <row r="36" spans="2:7" x14ac:dyDescent="0.3">
      <c r="B36" s="30" t="s">
        <v>41</v>
      </c>
      <c r="C36" s="31" t="s">
        <v>42</v>
      </c>
      <c r="D36" s="32">
        <v>4</v>
      </c>
      <c r="E36" s="23" t="s">
        <v>43</v>
      </c>
      <c r="F36" s="88">
        <v>7000</v>
      </c>
      <c r="G36" s="24">
        <f>+D36*F36</f>
        <v>28000</v>
      </c>
    </row>
    <row r="37" spans="2:7" x14ac:dyDescent="0.3">
      <c r="B37" s="30" t="s">
        <v>44</v>
      </c>
      <c r="C37" s="31" t="s">
        <v>45</v>
      </c>
      <c r="D37" s="32">
        <v>1</v>
      </c>
      <c r="E37" s="23" t="s">
        <v>46</v>
      </c>
      <c r="F37" s="88">
        <v>400</v>
      </c>
      <c r="G37" s="24">
        <f t="shared" ref="G37:G38" si="1">+D37*F37</f>
        <v>400</v>
      </c>
    </row>
    <row r="38" spans="2:7" x14ac:dyDescent="0.3">
      <c r="B38" s="30" t="s">
        <v>47</v>
      </c>
      <c r="C38" s="31" t="s">
        <v>45</v>
      </c>
      <c r="D38" s="32">
        <v>1</v>
      </c>
      <c r="E38" s="23" t="s">
        <v>46</v>
      </c>
      <c r="F38" s="88">
        <v>420</v>
      </c>
      <c r="G38" s="24">
        <f t="shared" si="1"/>
        <v>420</v>
      </c>
    </row>
    <row r="39" spans="2:7" x14ac:dyDescent="0.3">
      <c r="B39" s="76" t="s">
        <v>48</v>
      </c>
      <c r="C39" s="77"/>
      <c r="D39" s="77"/>
      <c r="E39" s="77"/>
      <c r="F39" s="78"/>
      <c r="G39" s="25">
        <f>SUM(G36:G38)</f>
        <v>28820</v>
      </c>
    </row>
    <row r="40" spans="2:7" x14ac:dyDescent="0.3">
      <c r="B40" s="3"/>
      <c r="C40" s="3"/>
      <c r="D40" s="3"/>
      <c r="E40" s="3"/>
      <c r="F40" s="3"/>
      <c r="G40" s="3"/>
    </row>
    <row r="41" spans="2:7" x14ac:dyDescent="0.3">
      <c r="B41" s="20" t="s">
        <v>49</v>
      </c>
      <c r="C41" s="3"/>
      <c r="D41" s="3"/>
      <c r="E41" s="3"/>
      <c r="F41" s="3"/>
      <c r="G41" s="3"/>
    </row>
    <row r="42" spans="2:7" x14ac:dyDescent="0.3">
      <c r="B42" s="21" t="s">
        <v>50</v>
      </c>
      <c r="C42" s="21" t="s">
        <v>24</v>
      </c>
      <c r="D42" s="21" t="s">
        <v>25</v>
      </c>
      <c r="E42" s="21" t="s">
        <v>26</v>
      </c>
      <c r="F42" s="21" t="s">
        <v>27</v>
      </c>
      <c r="G42" s="21" t="s">
        <v>28</v>
      </c>
    </row>
    <row r="43" spans="2:7" x14ac:dyDescent="0.3">
      <c r="B43" s="26"/>
      <c r="C43" s="33"/>
      <c r="D43" s="26"/>
      <c r="E43" s="26"/>
      <c r="F43" s="26"/>
      <c r="G43" s="26"/>
    </row>
    <row r="44" spans="2:7" x14ac:dyDescent="0.3">
      <c r="B44" s="76" t="s">
        <v>51</v>
      </c>
      <c r="C44" s="77"/>
      <c r="D44" s="77"/>
      <c r="E44" s="77"/>
      <c r="F44" s="78"/>
      <c r="G44" s="25">
        <v>0</v>
      </c>
    </row>
    <row r="45" spans="2:7" x14ac:dyDescent="0.3">
      <c r="B45" s="3"/>
      <c r="C45" s="3"/>
      <c r="D45" s="3"/>
      <c r="E45" s="3"/>
      <c r="F45" s="3"/>
      <c r="G45" s="3"/>
    </row>
    <row r="46" spans="2:7" x14ac:dyDescent="0.3">
      <c r="B46" s="34" t="s">
        <v>52</v>
      </c>
      <c r="C46" s="35"/>
      <c r="D46" s="36"/>
      <c r="E46" s="37"/>
      <c r="F46" s="38"/>
      <c r="G46" s="39">
        <f>+G22+G32+G39+G43</f>
        <v>31320</v>
      </c>
    </row>
    <row r="47" spans="2:7" x14ac:dyDescent="0.3">
      <c r="B47" s="40" t="s">
        <v>53</v>
      </c>
      <c r="C47" s="41"/>
      <c r="D47" s="42"/>
      <c r="E47" s="43"/>
      <c r="F47" s="44"/>
      <c r="G47" s="45">
        <f>+G46*0.05</f>
        <v>1566</v>
      </c>
    </row>
    <row r="48" spans="2:7" x14ac:dyDescent="0.3">
      <c r="B48" s="34" t="s">
        <v>54</v>
      </c>
      <c r="C48" s="35"/>
      <c r="D48" s="36"/>
      <c r="E48" s="37"/>
      <c r="F48" s="38"/>
      <c r="G48" s="39">
        <f>+G46+G47</f>
        <v>32886</v>
      </c>
    </row>
    <row r="49" spans="2:7" x14ac:dyDescent="0.3">
      <c r="B49" s="40" t="s">
        <v>55</v>
      </c>
      <c r="C49" s="41"/>
      <c r="D49" s="42"/>
      <c r="E49" s="43"/>
      <c r="F49" s="44"/>
      <c r="G49" s="45">
        <f>+G11</f>
        <v>68000</v>
      </c>
    </row>
    <row r="50" spans="2:7" x14ac:dyDescent="0.3">
      <c r="B50" s="46" t="s">
        <v>56</v>
      </c>
      <c r="C50" s="47"/>
      <c r="D50" s="48"/>
      <c r="E50" s="49"/>
      <c r="F50" s="50"/>
      <c r="G50" s="51">
        <f>+G49-G48</f>
        <v>35114</v>
      </c>
    </row>
    <row r="51" spans="2:7" x14ac:dyDescent="0.3">
      <c r="B51" s="52" t="s">
        <v>65</v>
      </c>
      <c r="C51" s="52"/>
      <c r="D51" s="52"/>
      <c r="E51" s="52"/>
      <c r="F51" s="52"/>
      <c r="G51" s="52"/>
    </row>
    <row r="52" spans="2:7" x14ac:dyDescent="0.3">
      <c r="B52" s="53" t="s">
        <v>66</v>
      </c>
      <c r="C52" s="52"/>
      <c r="D52" s="52"/>
      <c r="E52" s="52"/>
      <c r="F52" s="52"/>
      <c r="G52" s="52"/>
    </row>
    <row r="53" spans="2:7" x14ac:dyDescent="0.3">
      <c r="B53" s="54" t="s">
        <v>57</v>
      </c>
      <c r="C53" s="52"/>
      <c r="D53" s="52"/>
      <c r="E53" s="52"/>
      <c r="F53" s="52"/>
      <c r="G53" s="52"/>
    </row>
    <row r="54" spans="2:7" x14ac:dyDescent="0.3">
      <c r="B54" s="54" t="s">
        <v>58</v>
      </c>
      <c r="C54" s="52"/>
      <c r="D54" s="52"/>
      <c r="E54" s="52"/>
      <c r="F54" s="52"/>
      <c r="G54" s="52"/>
    </row>
    <row r="55" spans="2:7" x14ac:dyDescent="0.3">
      <c r="B55" s="54" t="s">
        <v>59</v>
      </c>
      <c r="C55" s="52"/>
      <c r="D55" s="52"/>
      <c r="E55" s="52"/>
      <c r="F55" s="52"/>
      <c r="G55" s="52"/>
    </row>
    <row r="56" spans="2:7" x14ac:dyDescent="0.3">
      <c r="B56" s="54" t="s">
        <v>60</v>
      </c>
      <c r="C56" s="52"/>
      <c r="D56" s="52"/>
      <c r="E56" s="52"/>
      <c r="F56" s="52"/>
      <c r="G56" s="52"/>
    </row>
    <row r="57" spans="2:7" x14ac:dyDescent="0.3">
      <c r="B57" s="54" t="s">
        <v>61</v>
      </c>
      <c r="C57" s="52"/>
      <c r="D57" s="52"/>
      <c r="E57" s="52"/>
      <c r="F57" s="52"/>
      <c r="G57" s="52"/>
    </row>
    <row r="58" spans="2:7" x14ac:dyDescent="0.3">
      <c r="B58" s="54" t="s">
        <v>62</v>
      </c>
      <c r="C58" s="52"/>
      <c r="D58" s="52"/>
      <c r="E58" s="52"/>
      <c r="F58" s="52"/>
      <c r="G58" s="52"/>
    </row>
    <row r="60" spans="2:7" ht="17.25" thickBot="1" x14ac:dyDescent="0.35">
      <c r="B60" s="55" t="s">
        <v>68</v>
      </c>
      <c r="C60" s="55"/>
      <c r="D60" s="55"/>
      <c r="E60" s="56"/>
    </row>
    <row r="61" spans="2:7" x14ac:dyDescent="0.3">
      <c r="B61" s="57" t="s">
        <v>50</v>
      </c>
      <c r="C61" s="58" t="s">
        <v>69</v>
      </c>
      <c r="D61" s="59" t="s">
        <v>70</v>
      </c>
      <c r="E61" s="56"/>
    </row>
    <row r="62" spans="2:7" x14ac:dyDescent="0.3">
      <c r="B62" s="60" t="s">
        <v>71</v>
      </c>
      <c r="C62" s="61">
        <f>+G22</f>
        <v>2500</v>
      </c>
      <c r="D62" s="62">
        <f>(C62/C68)</f>
        <v>7.6020190962719697E-2</v>
      </c>
      <c r="E62" s="56"/>
    </row>
    <row r="63" spans="2:7" x14ac:dyDescent="0.3">
      <c r="B63" s="60" t="s">
        <v>72</v>
      </c>
      <c r="C63" s="61">
        <f>+G27</f>
        <v>0</v>
      </c>
      <c r="D63" s="62">
        <v>0</v>
      </c>
      <c r="E63" s="56"/>
    </row>
    <row r="64" spans="2:7" x14ac:dyDescent="0.3">
      <c r="B64" s="60" t="s">
        <v>73</v>
      </c>
      <c r="C64" s="61">
        <f>+G32</f>
        <v>0</v>
      </c>
      <c r="D64" s="62">
        <f>(C64/C68)</f>
        <v>0</v>
      </c>
      <c r="E64" s="56"/>
    </row>
    <row r="65" spans="2:5" x14ac:dyDescent="0.3">
      <c r="B65" s="60" t="s">
        <v>39</v>
      </c>
      <c r="C65" s="61">
        <f>+G39</f>
        <v>28820</v>
      </c>
      <c r="D65" s="62">
        <f>(C65/C68)</f>
        <v>0.87636076141823271</v>
      </c>
      <c r="E65" s="56"/>
    </row>
    <row r="66" spans="2:5" x14ac:dyDescent="0.3">
      <c r="B66" s="60" t="s">
        <v>74</v>
      </c>
      <c r="C66" s="63">
        <f>+G44</f>
        <v>0</v>
      </c>
      <c r="D66" s="62">
        <f>(C66/C68)</f>
        <v>0</v>
      </c>
      <c r="E66" s="64"/>
    </row>
    <row r="67" spans="2:5" x14ac:dyDescent="0.3">
      <c r="B67" s="60" t="s">
        <v>75</v>
      </c>
      <c r="C67" s="63">
        <f>+G47</f>
        <v>1566</v>
      </c>
      <c r="D67" s="62">
        <f>(C67/C68)</f>
        <v>4.7619047619047616E-2</v>
      </c>
      <c r="E67" s="64"/>
    </row>
    <row r="68" spans="2:5" ht="17.25" thickBot="1" x14ac:dyDescent="0.35">
      <c r="B68" s="65" t="s">
        <v>76</v>
      </c>
      <c r="C68" s="66">
        <f>SUM(C62:C67)</f>
        <v>32886</v>
      </c>
      <c r="D68" s="67">
        <f>SUM(D62:D67)</f>
        <v>1</v>
      </c>
      <c r="E68" s="64"/>
    </row>
    <row r="69" spans="2:5" x14ac:dyDescent="0.3">
      <c r="B69" s="68"/>
      <c r="C69" s="64"/>
      <c r="D69" s="64"/>
      <c r="E69" s="64"/>
    </row>
    <row r="70" spans="2:5" x14ac:dyDescent="0.3">
      <c r="B70" s="69"/>
      <c r="C70" s="70"/>
      <c r="D70" s="70"/>
      <c r="E70" s="70"/>
    </row>
    <row r="71" spans="2:5" x14ac:dyDescent="0.3">
      <c r="B71" s="71" t="s">
        <v>78</v>
      </c>
      <c r="C71" s="55"/>
      <c r="D71" s="55"/>
      <c r="E71" s="55"/>
    </row>
    <row r="72" spans="2:5" ht="17.25" thickBot="1" x14ac:dyDescent="0.35">
      <c r="B72" s="65" t="s">
        <v>79</v>
      </c>
      <c r="C72" s="75">
        <v>0.8</v>
      </c>
      <c r="D72" s="75">
        <v>0.85</v>
      </c>
      <c r="E72" s="75">
        <v>0.9</v>
      </c>
    </row>
    <row r="73" spans="2:5" ht="17.25" thickBot="1" x14ac:dyDescent="0.35">
      <c r="B73" s="65" t="s">
        <v>80</v>
      </c>
      <c r="C73" s="72">
        <f>+$G$48/C72</f>
        <v>41107.5</v>
      </c>
      <c r="D73" s="72">
        <f t="shared" ref="D73:E73" si="2">+$G$48/D72</f>
        <v>38689.411764705881</v>
      </c>
      <c r="E73" s="72">
        <f t="shared" si="2"/>
        <v>36540</v>
      </c>
    </row>
    <row r="74" spans="2:5" x14ac:dyDescent="0.3">
      <c r="B74" s="73" t="s">
        <v>77</v>
      </c>
      <c r="C74" s="74"/>
      <c r="D74" s="74"/>
      <c r="E74" s="74"/>
    </row>
  </sheetData>
  <mergeCells count="12">
    <mergeCell ref="B44:F44"/>
    <mergeCell ref="E8:F8"/>
    <mergeCell ref="E9:F9"/>
    <mergeCell ref="E10:F10"/>
    <mergeCell ref="E12:F12"/>
    <mergeCell ref="E13:F13"/>
    <mergeCell ref="E14:F14"/>
    <mergeCell ref="B16:G16"/>
    <mergeCell ref="B22:F22"/>
    <mergeCell ref="B27:F27"/>
    <mergeCell ref="B32:F32"/>
    <mergeCell ref="B39:F39"/>
  </mergeCells>
  <pageMargins left="0.70866141732283472" right="0.70866141732283472" top="0.74803149606299213" bottom="0.74803149606299213" header="0.31496062992125984" footer="0.31496062992125984"/>
  <pageSetup paperSize="14" scale="88" fitToHeight="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OVINOS CARNE</vt:lpstr>
      <vt:lpstr>'OVINOS CARNE'!Área_de_impresión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Castillo Harry Osvaldo</dc:creator>
  <cp:lastModifiedBy>Perez Reyes Nora del Carmen</cp:lastModifiedBy>
  <cp:lastPrinted>2022-06-20T22:31:48Z</cp:lastPrinted>
  <dcterms:created xsi:type="dcterms:W3CDTF">2018-05-14T21:34:40Z</dcterms:created>
  <dcterms:modified xsi:type="dcterms:W3CDTF">2022-06-20T22:34:47Z</dcterms:modified>
</cp:coreProperties>
</file>