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41" i="1" s="1"/>
  <c r="G23" i="1"/>
  <c r="G22" i="1"/>
  <c r="G12" i="1"/>
  <c r="G52" i="1" s="1"/>
  <c r="G47" i="1" l="1"/>
  <c r="C70" i="1" s="1"/>
  <c r="G24" i="1"/>
  <c r="C66" i="1" s="1"/>
  <c r="C69" i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<sst xmlns="http://schemas.openxmlformats.org/spreadsheetml/2006/main" count="121" uniqueCount="94">
  <si>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</si>
  <si>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</si>
  <si>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</si>
  <si>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</si>
  <si>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</si>
  <si>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</si>
  <si>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</si>
  <si>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</si>
  <si>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</si>
  <si>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</si>
  <si>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</si>
  <si>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</si>
  <si>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</si>
  <si>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</si>
  <si>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</si>
  <si>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</si>
  <si>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</si>
  <si>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</si>
  <si>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</si>
  <si>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</si>
  <si>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</si>
  <si>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</si>
  <si>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</si>
  <si>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</si>
  <si>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</si>
  <si>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</si>
  <si>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</si>
  <si>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</si>
  <si>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</si>
  <si>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</si>
  <si>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</si>
  <si>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</si>
  <si>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</si>
  <si>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</si>
  <si>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</si>
  <si>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</si>
  <si>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</si>
  <si>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</si>
  <si>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</si>
  <si>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</si>
  <si>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</si>
  <si>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</si>
  <si>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</si>
  <si>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</si>
  <si>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</si>
  <si>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</si>
  <si>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</si>
  <si>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</si>
  <si>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</si>
  <si>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</si>
  <si>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</si>
  <si>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</si>
  <si>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</si>
  <si>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</si>
  <si>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</si>
  <si>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</si>
  <si>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</si>
  <si>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</si>
  <si>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</si>
  <si>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</si>
  <si>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</si>
  <si>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</si>
  <si>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</si>
  <si>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</si>
  <si>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</si>
  <si>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</si>
  <si>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</si>
  <si>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</si>
  <si>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JUN-SEPT.</t>
  </si>
  <si>
    <t>OVINOS</t>
  </si>
  <si>
    <t>COSTOS DIRECTOS DE PRODUCCIÓN POR UNIDAD PRODUCTIVA 30 OVEJAS (INCLUYE IVA)</t>
  </si>
  <si>
    <t>CONS. REGIONAL</t>
  </si>
  <si>
    <t>MEDIO</t>
  </si>
  <si>
    <t>PROGRAMA SANITARIO</t>
  </si>
  <si>
    <t>Costo unitario ($/un) (*)</t>
  </si>
  <si>
    <t>PRECIO ESPERADO (CORD.POR U.PROD.)</t>
  </si>
  <si>
    <t>ESCENARIOS COSTO UNITARIO  ($/un)</t>
  </si>
  <si>
    <t>$/UP</t>
  </si>
  <si>
    <t>COSTO TOTAL/UP</t>
  </si>
  <si>
    <t>Rendimiento (un/UP)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</si>
  <si>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</si>
  <si>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</si>
  <si>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</si>
  <si>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 xml:space="preserve">RENDIMIENTO (CORDER./UN. PROD. )  </t>
  </si>
  <si>
    <t>SEPT-DIC</t>
  </si>
  <si>
    <t>FECHA DE VENTA</t>
  </si>
  <si>
    <t>MANTENCION DE PRADERAS</t>
  </si>
  <si>
    <t xml:space="preserve">UN </t>
  </si>
  <si>
    <t>JUL-OCT</t>
  </si>
  <si>
    <t>HA</t>
  </si>
  <si>
    <t>6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</si>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</sst>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</xdr:colOff>
      <xdr:row>0</xdr:row>
      <xdr:rowOff>161925</xdr:rowOff>
    </xdr:from>
    <xdr:to>
      <xdr:col>7</xdr:col>
      <xdr:colOff>212630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64" y="161925"/>
          <a:ext cx="608473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69</v>
      </c>
      <c r="D9" s="15"/>
      <c r="E9" s="116" t="s">
        <v>83</v>
      </c>
      <c r="F9" s="117"/>
      <c r="G9" s="95">
        <v>25</v>
      </c>
    </row>
    <row r="10" spans="1:7" ht="15" x14ac:dyDescent="0.25">
      <c r="A10" s="3"/>
      <c r="B10" s="4" t="s">
        <v>1</v>
      </c>
      <c r="C10" s="13" t="s">
        <v>51</v>
      </c>
      <c r="D10" s="16"/>
      <c r="E10" s="114" t="s">
        <v>2</v>
      </c>
      <c r="F10" s="115"/>
      <c r="G10" s="5" t="s">
        <v>84</v>
      </c>
    </row>
    <row r="11" spans="1:7" ht="15" x14ac:dyDescent="0.25">
      <c r="A11" s="3"/>
      <c r="B11" s="4" t="s">
        <v>3</v>
      </c>
      <c r="C11" s="5" t="s">
        <v>72</v>
      </c>
      <c r="D11" s="16"/>
      <c r="E11" s="114" t="s">
        <v>75</v>
      </c>
      <c r="F11" s="115"/>
      <c r="G11" s="96">
        <v>80000</v>
      </c>
    </row>
    <row r="12" spans="1:7" ht="11.25" customHeight="1" x14ac:dyDescent="0.25">
      <c r="A12" s="3"/>
      <c r="B12" s="4" t="s">
        <v>4</v>
      </c>
      <c r="C12" s="6" t="s">
        <v>53</v>
      </c>
      <c r="D12" s="16"/>
      <c r="E12" s="10" t="s">
        <v>5</v>
      </c>
      <c r="F12" s="8"/>
      <c r="G12" s="92">
        <f>(G9*G11)</f>
        <v>2000000</v>
      </c>
    </row>
    <row r="13" spans="1:7" ht="11.25" customHeight="1" x14ac:dyDescent="0.25">
      <c r="A13" s="3"/>
      <c r="B13" s="4" t="s">
        <v>6</v>
      </c>
      <c r="C13" s="122" t="s">
        <v>92</v>
      </c>
      <c r="D13" s="16"/>
      <c r="E13" s="114" t="s">
        <v>7</v>
      </c>
      <c r="F13" s="115"/>
      <c r="G13" s="5" t="s">
        <v>71</v>
      </c>
    </row>
    <row r="14" spans="1:7" ht="18" customHeight="1" x14ac:dyDescent="0.25">
      <c r="A14" s="3"/>
      <c r="B14" s="4" t="s">
        <v>8</v>
      </c>
      <c r="C14" s="122" t="s">
        <v>93</v>
      </c>
      <c r="D14" s="16"/>
      <c r="E14" s="114" t="s">
        <v>85</v>
      </c>
      <c r="F14" s="115"/>
      <c r="G14" s="5" t="s">
        <v>84</v>
      </c>
    </row>
    <row r="15" spans="1:7" ht="13.5" customHeight="1" x14ac:dyDescent="0.25">
      <c r="A15" s="3"/>
      <c r="B15" s="4" t="s">
        <v>9</v>
      </c>
      <c r="C15" s="5" t="s">
        <v>91</v>
      </c>
      <c r="D15" s="16"/>
      <c r="E15" s="118" t="s">
        <v>10</v>
      </c>
      <c r="F15" s="119"/>
      <c r="G15" s="6" t="s">
        <v>52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70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11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12</v>
      </c>
      <c r="C20" s="77" t="s">
        <v>13</v>
      </c>
      <c r="D20" s="77" t="s">
        <v>14</v>
      </c>
      <c r="E20" s="77" t="s">
        <v>15</v>
      </c>
      <c r="F20" s="77" t="s">
        <v>16</v>
      </c>
      <c r="G20" s="77" t="s">
        <v>17</v>
      </c>
    </row>
    <row r="21" spans="1:7" ht="12.75" customHeight="1" x14ac:dyDescent="0.25">
      <c r="A21" s="3"/>
      <c r="B21" s="75" t="s">
        <v>55</v>
      </c>
      <c r="C21" s="78" t="s">
        <v>18</v>
      </c>
      <c r="D21" s="90">
        <v>1</v>
      </c>
      <c r="E21" s="78" t="s">
        <v>56</v>
      </c>
      <c r="F21" s="91">
        <v>30000</v>
      </c>
      <c r="G21" s="92">
        <f>D21*F21</f>
        <v>30000</v>
      </c>
    </row>
    <row r="22" spans="1:7" ht="15" x14ac:dyDescent="0.25">
      <c r="A22" s="3"/>
      <c r="B22" s="75" t="s">
        <v>73</v>
      </c>
      <c r="C22" s="78" t="s">
        <v>18</v>
      </c>
      <c r="D22" s="90">
        <v>1</v>
      </c>
      <c r="E22" s="78" t="s">
        <v>57</v>
      </c>
      <c r="F22" s="91">
        <v>30000</v>
      </c>
      <c r="G22" s="92">
        <f>(D22*F22)</f>
        <v>30000</v>
      </c>
    </row>
    <row r="23" spans="1:7" ht="12.75" customHeight="1" x14ac:dyDescent="0.25">
      <c r="A23" s="3"/>
      <c r="B23" s="75" t="s">
        <v>58</v>
      </c>
      <c r="C23" s="78" t="s">
        <v>18</v>
      </c>
      <c r="D23" s="90">
        <v>2</v>
      </c>
      <c r="E23" s="78" t="s">
        <v>54</v>
      </c>
      <c r="F23" s="91">
        <v>30000</v>
      </c>
      <c r="G23" s="92">
        <f>(D23*F23)</f>
        <v>60000</v>
      </c>
    </row>
    <row r="24" spans="1:7" ht="12.75" customHeight="1" x14ac:dyDescent="0.25">
      <c r="A24" s="3"/>
      <c r="B24" s="76" t="s">
        <v>19</v>
      </c>
      <c r="C24" s="79"/>
      <c r="D24" s="79"/>
      <c r="E24" s="79"/>
      <c r="F24" s="80"/>
      <c r="G24" s="81">
        <f>SUM(G21:G23)</f>
        <v>120000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20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12</v>
      </c>
      <c r="C27" s="77" t="s">
        <v>13</v>
      </c>
      <c r="D27" s="77" t="s">
        <v>14</v>
      </c>
      <c r="E27" s="74" t="s">
        <v>15</v>
      </c>
      <c r="F27" s="77" t="s">
        <v>16</v>
      </c>
      <c r="G27" s="74" t="s">
        <v>17</v>
      </c>
    </row>
    <row r="28" spans="1:7" ht="12" customHeight="1" x14ac:dyDescent="0.25">
      <c r="A28" s="3"/>
      <c r="B28" s="97" t="s">
        <v>82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21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22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12</v>
      </c>
      <c r="C32" s="74" t="s">
        <v>13</v>
      </c>
      <c r="D32" s="74" t="s">
        <v>14</v>
      </c>
      <c r="E32" s="74" t="s">
        <v>15</v>
      </c>
      <c r="F32" s="77" t="s">
        <v>16</v>
      </c>
      <c r="G32" s="74" t="s">
        <v>17</v>
      </c>
    </row>
    <row r="33" spans="1:11" ht="12.75" customHeight="1" x14ac:dyDescent="0.25">
      <c r="A33" s="3"/>
      <c r="B33" s="98" t="s">
        <v>82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23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24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25</v>
      </c>
      <c r="C37" s="77" t="s">
        <v>26</v>
      </c>
      <c r="D37" s="77" t="s">
        <v>27</v>
      </c>
      <c r="E37" s="77" t="s">
        <v>15</v>
      </c>
      <c r="F37" s="77" t="s">
        <v>16</v>
      </c>
      <c r="G37" s="77" t="s">
        <v>17</v>
      </c>
      <c r="K37" s="2"/>
    </row>
    <row r="38" spans="1:11" ht="12.75" customHeight="1" x14ac:dyDescent="0.25">
      <c r="A38" s="3"/>
      <c r="B38" s="10" t="s">
        <v>59</v>
      </c>
      <c r="C38" s="11" t="s">
        <v>60</v>
      </c>
      <c r="D38" s="12">
        <v>1000</v>
      </c>
      <c r="E38" s="11" t="s">
        <v>61</v>
      </c>
      <c r="F38" s="9">
        <v>150</v>
      </c>
      <c r="G38" s="9">
        <f>(D38*F38)</f>
        <v>150000</v>
      </c>
    </row>
    <row r="39" spans="1:11" ht="12.75" customHeight="1" x14ac:dyDescent="0.25">
      <c r="A39" s="3"/>
      <c r="B39" s="10" t="s">
        <v>62</v>
      </c>
      <c r="C39" s="11" t="s">
        <v>60</v>
      </c>
      <c r="D39" s="12">
        <v>300</v>
      </c>
      <c r="E39" s="11" t="s">
        <v>63</v>
      </c>
      <c r="F39" s="9">
        <v>180</v>
      </c>
      <c r="G39" s="9">
        <f>(D39*F39)</f>
        <v>54000</v>
      </c>
    </row>
    <row r="40" spans="1:11" ht="12.75" customHeight="1" x14ac:dyDescent="0.25">
      <c r="A40" s="3"/>
      <c r="B40" s="10" t="s">
        <v>64</v>
      </c>
      <c r="C40" s="7" t="s">
        <v>65</v>
      </c>
      <c r="D40" s="8">
        <v>30</v>
      </c>
      <c r="E40" s="7" t="s">
        <v>66</v>
      </c>
      <c r="F40" s="9">
        <v>2100</v>
      </c>
      <c r="G40" s="9">
        <f>(D40*F40)</f>
        <v>63000</v>
      </c>
    </row>
    <row r="41" spans="1:11" ht="13.5" customHeight="1" x14ac:dyDescent="0.25">
      <c r="A41" s="3"/>
      <c r="B41" s="76" t="s">
        <v>28</v>
      </c>
      <c r="C41" s="82"/>
      <c r="D41" s="82"/>
      <c r="E41" s="82"/>
      <c r="F41" s="83"/>
      <c r="G41" s="81">
        <f>SUM(G38:G40)</f>
        <v>267000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29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30</v>
      </c>
      <c r="C44" s="100" t="s">
        <v>26</v>
      </c>
      <c r="D44" s="100" t="s">
        <v>27</v>
      </c>
      <c r="E44" s="99" t="s">
        <v>15</v>
      </c>
      <c r="F44" s="100" t="s">
        <v>16</v>
      </c>
      <c r="G44" s="99" t="s">
        <v>17</v>
      </c>
    </row>
    <row r="45" spans="1:11" ht="14.25" customHeight="1" x14ac:dyDescent="0.25">
      <c r="A45" s="3"/>
      <c r="B45" s="106" t="s">
        <v>86</v>
      </c>
      <c r="C45" s="107" t="s">
        <v>89</v>
      </c>
      <c r="D45" s="108" t="s">
        <v>90</v>
      </c>
      <c r="E45" s="105" t="s">
        <v>88</v>
      </c>
      <c r="F45" s="112">
        <v>150000</v>
      </c>
      <c r="G45" s="109">
        <f>F45*D45</f>
        <v>900000</v>
      </c>
    </row>
    <row r="46" spans="1:11" ht="12.75" customHeight="1" x14ac:dyDescent="0.25">
      <c r="A46" s="3"/>
      <c r="B46" s="101" t="s">
        <v>67</v>
      </c>
      <c r="C46" s="102" t="s">
        <v>87</v>
      </c>
      <c r="D46" s="110">
        <v>150</v>
      </c>
      <c r="E46" s="104" t="s">
        <v>68</v>
      </c>
      <c r="F46" s="103">
        <v>4000</v>
      </c>
      <c r="G46" s="103">
        <f>(D46*F46)</f>
        <v>600000</v>
      </c>
    </row>
    <row r="47" spans="1:11" ht="13.5" customHeight="1" x14ac:dyDescent="0.25">
      <c r="A47" s="3"/>
      <c r="B47" s="76" t="s">
        <v>31</v>
      </c>
      <c r="C47" s="79"/>
      <c r="D47" s="79"/>
      <c r="E47" s="79"/>
      <c r="F47" s="80"/>
      <c r="G47" s="81">
        <f>SUM(G45:G46)</f>
        <v>1500000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32</v>
      </c>
      <c r="C49" s="65"/>
      <c r="D49" s="65"/>
      <c r="E49" s="65"/>
      <c r="F49" s="65"/>
      <c r="G49" s="66">
        <f>G24+G34+G41+G47</f>
        <v>1887000</v>
      </c>
    </row>
    <row r="50" spans="1:7" ht="12" customHeight="1" x14ac:dyDescent="0.25">
      <c r="A50" s="3"/>
      <c r="B50" s="67" t="s">
        <v>33</v>
      </c>
      <c r="C50" s="24"/>
      <c r="D50" s="24"/>
      <c r="E50" s="24"/>
      <c r="F50" s="24"/>
      <c r="G50" s="68">
        <f>G49*0.05</f>
        <v>94350</v>
      </c>
    </row>
    <row r="51" spans="1:7" ht="12" customHeight="1" x14ac:dyDescent="0.25">
      <c r="A51" s="3"/>
      <c r="B51" s="69" t="s">
        <v>34</v>
      </c>
      <c r="C51" s="30"/>
      <c r="D51" s="30"/>
      <c r="E51" s="30"/>
      <c r="F51" s="30"/>
      <c r="G51" s="70">
        <f>G50+G49</f>
        <v>1981350</v>
      </c>
    </row>
    <row r="52" spans="1:7" ht="12" customHeight="1" x14ac:dyDescent="0.25">
      <c r="A52" s="3"/>
      <c r="B52" s="67" t="s">
        <v>35</v>
      </c>
      <c r="C52" s="24"/>
      <c r="D52" s="24"/>
      <c r="E52" s="24"/>
      <c r="F52" s="24"/>
      <c r="G52" s="68">
        <f>G12</f>
        <v>2000000</v>
      </c>
    </row>
    <row r="53" spans="1:7" ht="12" customHeight="1" x14ac:dyDescent="0.25">
      <c r="A53" s="3"/>
      <c r="B53" s="71" t="s">
        <v>36</v>
      </c>
      <c r="C53" s="72"/>
      <c r="D53" s="72"/>
      <c r="E53" s="72"/>
      <c r="F53" s="72"/>
      <c r="G53" s="111">
        <f>G52-G51</f>
        <v>18650</v>
      </c>
    </row>
    <row r="54" spans="1:7" ht="12" customHeight="1" x14ac:dyDescent="0.25">
      <c r="A54" s="3"/>
      <c r="B54" s="31" t="s">
        <v>80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81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37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38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39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40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41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42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43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30</v>
      </c>
      <c r="C65" s="52" t="s">
        <v>77</v>
      </c>
      <c r="D65" s="53" t="s">
        <v>44</v>
      </c>
      <c r="E65" s="36"/>
      <c r="F65" s="36"/>
      <c r="G65" s="33"/>
    </row>
    <row r="66" spans="1:7" ht="12" customHeight="1" x14ac:dyDescent="0.25">
      <c r="A66" s="3"/>
      <c r="B66" s="54" t="s">
        <v>45</v>
      </c>
      <c r="C66" s="55">
        <f>G24</f>
        <v>120000</v>
      </c>
      <c r="D66" s="56">
        <f>(C66/C72)</f>
        <v>6.0564766447119389E-2</v>
      </c>
      <c r="E66" s="36"/>
      <c r="F66" s="36"/>
      <c r="G66" s="33"/>
    </row>
    <row r="67" spans="1:7" ht="12" customHeight="1" x14ac:dyDescent="0.25">
      <c r="A67" s="3"/>
      <c r="B67" s="54" t="s">
        <v>46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47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25</v>
      </c>
      <c r="C69" s="55">
        <f>G41</f>
        <v>267000</v>
      </c>
      <c r="D69" s="56">
        <f>(C69/C72)</f>
        <v>0.13475660534484063</v>
      </c>
      <c r="E69" s="36"/>
      <c r="F69" s="36"/>
      <c r="G69" s="33"/>
    </row>
    <row r="70" spans="1:7" ht="12" customHeight="1" x14ac:dyDescent="0.25">
      <c r="A70" s="3"/>
      <c r="B70" s="54" t="s">
        <v>48</v>
      </c>
      <c r="C70" s="58">
        <f>G47</f>
        <v>1500000</v>
      </c>
      <c r="D70" s="56">
        <f>(C70/C72)</f>
        <v>0.75705958058899236</v>
      </c>
      <c r="E70" s="37"/>
      <c r="F70" s="37"/>
      <c r="G70" s="33"/>
    </row>
    <row r="71" spans="1:7" ht="12" customHeight="1" x14ac:dyDescent="0.25">
      <c r="A71" s="3"/>
      <c r="B71" s="54" t="s">
        <v>49</v>
      </c>
      <c r="C71" s="58">
        <f>G50</f>
        <v>94350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78</v>
      </c>
      <c r="C72" s="59">
        <f>SUM(C66:C71)</f>
        <v>1981350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76</v>
      </c>
      <c r="D75" s="61"/>
      <c r="E75" s="61"/>
      <c r="F75" s="37"/>
      <c r="G75" s="33"/>
    </row>
    <row r="76" spans="1:7" ht="12" customHeight="1" x14ac:dyDescent="0.25">
      <c r="A76" s="3"/>
      <c r="B76" s="51" t="s">
        <v>79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74</v>
      </c>
      <c r="C77" s="59">
        <f>(G51/C76)</f>
        <v>99067.5</v>
      </c>
      <c r="D77" s="59">
        <f>G51/D76</f>
        <v>79254</v>
      </c>
      <c r="E77" s="59">
        <f>G51/E76</f>
        <v>66045</v>
      </c>
      <c r="F77" s="39"/>
      <c r="G77" s="40"/>
    </row>
    <row r="78" spans="1:7" ht="15.6" customHeight="1" x14ac:dyDescent="0.25">
      <c r="A78" s="3"/>
      <c r="B78" s="31" t="s">
        <v>50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2022-07-26T15:37:25Z</dcterms:modified>
</cp:coreProperties>
</file>