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urgos\Desktop\Nueva carpeta\"/>
    </mc:Choice>
  </mc:AlternateContent>
  <bookViews>
    <workbookView xWindow="0" yWindow="0" windowWidth="20490" windowHeight="715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3" i="1" l="1"/>
  <c r="G46" i="1" l="1"/>
  <c r="G45" i="1" l="1"/>
  <c r="G44" i="1"/>
  <c r="G42" i="1" l="1"/>
  <c r="G22" i="1" l="1"/>
  <c r="C77" i="1" l="1"/>
  <c r="D74" i="1" s="1"/>
  <c r="G52" i="1"/>
  <c r="G41" i="1"/>
  <c r="G39" i="1"/>
  <c r="G33" i="1"/>
  <c r="G21" i="1"/>
  <c r="G12" i="1"/>
  <c r="G57" i="1" s="1"/>
  <c r="D71" i="1" l="1"/>
  <c r="D75" i="1"/>
  <c r="D76" i="1"/>
  <c r="G24" i="1"/>
  <c r="D73" i="1"/>
  <c r="G47" i="1"/>
  <c r="G34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<sst xmlns="http://schemas.openxmlformats.org/spreadsheetml/2006/main" count="130" uniqueCount="102">
  <si>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</si>
  <si>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</si>
  <si>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</si>
  <si>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</si>
  <si>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</si>
  <si>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</si>
  <si>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</si>
  <si>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</si>
  <si>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</si>
  <si>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</si>
  <si>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</si>
  <si>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</si>
  <si>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</si>
  <si>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</si>
  <si>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</si>
  <si>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</si>
  <si>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</si>
  <si>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</si>
  <si>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</si>
  <si>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</si>
  <si>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</si>
  <si>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</si>
  <si>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</si>
  <si>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</si>
  <si>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</si>
  <si>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</si>
  <si>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</si>
  <si>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</si>
  <si>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</si>
  <si>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</si>
  <si>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</si>
  <si>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</si>
  <si>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</si>
  <si>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</si>
  <si>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</si>
  <si>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</si>
  <si>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</si>
  <si>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</si>
  <si>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</si>
  <si>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</si>
  <si>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</si>
  <si>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</si>
  <si>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</si>
  <si>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</si>
  <si>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</si>
  <si>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</si>
  <si>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</si>
  <si>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</si>
  <si>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</si>
  <si>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</si>
  <si>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</si>
  <si>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</si>
  <si>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</si>
  <si>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</si>
  <si>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</si>
  <si>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</si>
  <si>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</si>
  <si>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</si>
  <si>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</si>
  <si>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RAZA</t>
  </si>
  <si>
    <t>RENDIMIENTO (Kg carne/Há.)</t>
  </si>
  <si>
    <t>Araucanía</t>
  </si>
  <si>
    <t>No hay</t>
  </si>
  <si>
    <t>Abril-Abril</t>
  </si>
  <si>
    <t>Mayo y Agosto</t>
  </si>
  <si>
    <t>Aplicar Fertilizante</t>
  </si>
  <si>
    <t>Urea</t>
  </si>
  <si>
    <t>ALIMENTACION</t>
  </si>
  <si>
    <t>Agosto-Septiembre</t>
  </si>
  <si>
    <t>Fardos</t>
  </si>
  <si>
    <t>Pradera Suplementaria</t>
  </si>
  <si>
    <t>Un</t>
  </si>
  <si>
    <t>Mayo-Septiembre</t>
  </si>
  <si>
    <t>ha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</si>
  <si>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</si>
  <si>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</si>
  <si>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</si>
  <si>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</si>
  <si>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</si>
  <si>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</si>
  <si>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</si>
  <si>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TEXCEL, SUFFOLK, ROMNEY</t>
  </si>
  <si>
    <t>Alimentación</t>
  </si>
  <si>
    <t>Sanidad</t>
  </si>
  <si>
    <t>Esquila</t>
  </si>
  <si>
    <t>Diciembre</t>
  </si>
  <si>
    <t>Dósis</t>
  </si>
  <si>
    <t>Mantención Cercos</t>
  </si>
  <si>
    <t>Un.</t>
  </si>
  <si>
    <t>Noviembre-Enero</t>
  </si>
  <si>
    <t>Abril y Septiembre</t>
  </si>
  <si>
    <t>Abril y Agosto</t>
  </si>
  <si>
    <t>Diciembre de 2022</t>
  </si>
  <si>
    <t>PRECIO ESPERADO ($/kg)</t>
  </si>
  <si>
    <t>Cunco</t>
  </si>
  <si>
    <t>Cunco Melipeuco</t>
  </si>
  <si>
    <t>ESCENARIOS COSTO UNITARIO  ($/kilo de carne)</t>
  </si>
  <si>
    <t>Costo unitario ($/Kg de carne) (*)</t>
  </si>
  <si>
    <t>Rendimiento (Kg carne/há)</t>
  </si>
  <si>
    <t xml:space="preserve">JUNIO </t>
  </si>
  <si>
    <t>JUNIO 2022</t>
  </si>
  <si>
    <t>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</si>
</sst>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/>
    <xf numFmtId="0" fontId="0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0" fillId="2" borderId="16" xfId="0" applyFont="1" applyFill="1" applyBorder="1" applyAlignment="1"/>
    <xf numFmtId="0" fontId="15" fillId="6" borderId="18" xfId="0" applyFont="1" applyFill="1" applyBorder="1" applyAlignment="1"/>
    <xf numFmtId="49" fontId="13" fillId="7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9" xfId="0" applyNumberFormat="1" applyFont="1" applyFill="1" applyBorder="1" applyAlignment="1">
      <alignment vertical="center"/>
    </xf>
    <xf numFmtId="49" fontId="15" fillId="7" borderId="30" xfId="0" applyNumberFormat="1" applyFont="1" applyFill="1" applyBorder="1" applyAlignment="1"/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15" fillId="8" borderId="38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6" borderId="18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49" fontId="18" fillId="8" borderId="18" xfId="0" applyNumberFormat="1" applyFont="1" applyFill="1" applyBorder="1" applyAlignment="1">
      <alignment vertical="center"/>
    </xf>
    <xf numFmtId="0" fontId="10" fillId="8" borderId="18" xfId="0" applyFont="1" applyFill="1" applyBorder="1" applyAlignment="1">
      <alignment vertical="center"/>
    </xf>
    <xf numFmtId="0" fontId="10" fillId="8" borderId="47" xfId="0" applyFont="1" applyFill="1" applyBorder="1" applyAlignment="1">
      <alignment vertical="center"/>
    </xf>
    <xf numFmtId="0" fontId="13" fillId="7" borderId="49" xfId="0" applyNumberFormat="1" applyFont="1" applyFill="1" applyBorder="1" applyAlignment="1">
      <alignment vertical="center"/>
    </xf>
    <xf numFmtId="0" fontId="13" fillId="7" borderId="50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4" fillId="2" borderId="5" xfId="0" applyNumberFormat="1" applyFont="1" applyFill="1" applyBorder="1" applyAlignment="1"/>
    <xf numFmtId="0" fontId="4" fillId="2" borderId="51" xfId="0" applyFont="1" applyFill="1" applyBorder="1" applyAlignment="1">
      <alignment horizontal="center"/>
    </xf>
    <xf numFmtId="0" fontId="4" fillId="2" borderId="51" xfId="0" applyFont="1" applyFill="1" applyBorder="1" applyAlignment="1"/>
    <xf numFmtId="3" fontId="4" fillId="2" borderId="51" xfId="0" applyNumberFormat="1" applyFont="1" applyFill="1" applyBorder="1" applyAlignment="1"/>
    <xf numFmtId="49" fontId="4" fillId="2" borderId="51" xfId="0" applyNumberFormat="1" applyFont="1" applyFill="1" applyBorder="1" applyAlignment="1"/>
    <xf numFmtId="0" fontId="4" fillId="0" borderId="0" xfId="0" applyNumberFormat="1" applyFont="1" applyAlignment="1"/>
    <xf numFmtId="0" fontId="0" fillId="2" borderId="53" xfId="0" applyFont="1" applyFill="1" applyBorder="1" applyAlignment="1"/>
    <xf numFmtId="0" fontId="2" fillId="2" borderId="54" xfId="0" applyFont="1" applyFill="1" applyBorder="1" applyAlignment="1">
      <alignment wrapText="1"/>
    </xf>
    <xf numFmtId="14" fontId="2" fillId="2" borderId="54" xfId="0" applyNumberFormat="1" applyFont="1" applyFill="1" applyBorder="1" applyAlignment="1"/>
    <xf numFmtId="49" fontId="1" fillId="3" borderId="52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5" fillId="2" borderId="55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justify" wrapText="1"/>
    </xf>
    <xf numFmtId="49" fontId="4" fillId="2" borderId="52" xfId="0" applyNumberFormat="1" applyFont="1" applyFill="1" applyBorder="1" applyAlignment="1"/>
    <xf numFmtId="0" fontId="4" fillId="2" borderId="52" xfId="0" applyFont="1" applyFill="1" applyBorder="1" applyAlignment="1"/>
    <xf numFmtId="49" fontId="2" fillId="2" borderId="52" xfId="0" applyNumberFormat="1" applyFont="1" applyFill="1" applyBorder="1" applyAlignment="1">
      <alignment horizontal="left"/>
    </xf>
    <xf numFmtId="49" fontId="4" fillId="2" borderId="52" xfId="0" applyNumberFormat="1" applyFont="1" applyFill="1" applyBorder="1" applyAlignment="1">
      <alignment horizontal="left" vertical="center" wrapText="1"/>
    </xf>
    <xf numFmtId="49" fontId="4" fillId="2" borderId="52" xfId="0" applyNumberFormat="1" applyFont="1" applyFill="1" applyBorder="1" applyAlignment="1">
      <alignment horizontal="left"/>
    </xf>
    <xf numFmtId="49" fontId="4" fillId="2" borderId="52" xfId="0" applyNumberFormat="1" applyFont="1" applyFill="1" applyBorder="1" applyAlignment="1">
      <alignment horizontal="left" wrapText="1"/>
    </xf>
    <xf numFmtId="3" fontId="2" fillId="2" borderId="52" xfId="0" applyNumberFormat="1" applyFont="1" applyFill="1" applyBorder="1" applyAlignment="1">
      <alignment horizontal="left"/>
    </xf>
    <xf numFmtId="3" fontId="4" fillId="2" borderId="52" xfId="0" applyNumberFormat="1" applyFont="1" applyFill="1" applyBorder="1" applyAlignment="1">
      <alignment horizontal="left" wrapText="1"/>
    </xf>
    <xf numFmtId="3" fontId="4" fillId="2" borderId="52" xfId="0" applyNumberFormat="1" applyFont="1" applyFill="1" applyBorder="1" applyAlignment="1">
      <alignment horizontal="left"/>
    </xf>
    <xf numFmtId="3" fontId="7" fillId="3" borderId="15" xfId="0" applyNumberFormat="1" applyFont="1" applyFill="1" applyBorder="1" applyAlignment="1">
      <alignment vertical="center"/>
    </xf>
    <xf numFmtId="49" fontId="19" fillId="5" borderId="22" xfId="0" applyNumberFormat="1" applyFont="1" applyFill="1" applyBorder="1" applyAlignment="1">
      <alignment vertical="center"/>
    </xf>
    <xf numFmtId="0" fontId="19" fillId="5" borderId="23" xfId="0" applyFont="1" applyFill="1" applyBorder="1" applyAlignment="1">
      <alignment vertical="center"/>
    </xf>
    <xf numFmtId="164" fontId="19" fillId="5" borderId="24" xfId="0" applyNumberFormat="1" applyFont="1" applyFill="1" applyBorder="1" applyAlignment="1">
      <alignment vertical="center"/>
    </xf>
    <xf numFmtId="49" fontId="19" fillId="3" borderId="25" xfId="0" applyNumberFormat="1" applyFont="1" applyFill="1" applyBorder="1" applyAlignment="1">
      <alignment vertical="center"/>
    </xf>
    <xf numFmtId="0" fontId="19" fillId="3" borderId="11" xfId="0" applyFont="1" applyFill="1" applyBorder="1" applyAlignment="1">
      <alignment vertical="center"/>
    </xf>
    <xf numFmtId="164" fontId="19" fillId="3" borderId="26" xfId="0" applyNumberFormat="1" applyFont="1" applyFill="1" applyBorder="1" applyAlignment="1">
      <alignment vertical="center"/>
    </xf>
    <xf numFmtId="49" fontId="19" fillId="5" borderId="25" xfId="0" applyNumberFormat="1" applyFont="1" applyFill="1" applyBorder="1" applyAlignment="1">
      <alignment vertical="center"/>
    </xf>
    <xf numFmtId="0" fontId="19" fillId="5" borderId="11" xfId="0" applyFont="1" applyFill="1" applyBorder="1" applyAlignment="1">
      <alignment vertical="center"/>
    </xf>
    <xf numFmtId="164" fontId="19" fillId="5" borderId="26" xfId="0" applyNumberFormat="1" applyFont="1" applyFill="1" applyBorder="1" applyAlignment="1">
      <alignment vertical="center"/>
    </xf>
    <xf numFmtId="49" fontId="19" fillId="5" borderId="27" xfId="0" applyNumberFormat="1" applyFont="1" applyFill="1" applyBorder="1" applyAlignment="1">
      <alignment vertical="center"/>
    </xf>
    <xf numFmtId="0" fontId="19" fillId="5" borderId="28" xfId="0" applyFont="1" applyFill="1" applyBorder="1" applyAlignment="1">
      <alignment vertical="center"/>
    </xf>
    <xf numFmtId="164" fontId="19" fillId="5" borderId="28" xfId="0" applyNumberFormat="1" applyFont="1" applyFill="1" applyBorder="1" applyAlignment="1">
      <alignment vertical="center"/>
    </xf>
    <xf numFmtId="49" fontId="13" fillId="7" borderId="48" xfId="0" applyNumberFormat="1" applyFont="1" applyFill="1" applyBorder="1" applyAlignment="1">
      <alignment horizontal="justify" vertical="top" wrapText="1"/>
    </xf>
    <xf numFmtId="49" fontId="13" fillId="7" borderId="33" xfId="0" applyNumberFormat="1" applyFont="1" applyFill="1" applyBorder="1" applyAlignment="1">
      <alignment horizontal="justify" vertical="top" wrapText="1"/>
    </xf>
    <xf numFmtId="49" fontId="18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4" fillId="2" borderId="52" xfId="0" applyNumberFormat="1" applyFont="1" applyFill="1" applyBorder="1" applyAlignment="1"/>
    <xf numFmtId="0" fontId="4" fillId="2" borderId="52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45" workbookViewId="0">
      <selection activeCell="I51" sqref="I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0"/>
      <c r="C8" s="110"/>
      <c r="D8" s="2"/>
      <c r="E8" s="110"/>
      <c r="F8" s="110"/>
      <c r="G8" s="110"/>
    </row>
    <row r="9" spans="1:7" ht="12" customHeight="1" x14ac:dyDescent="0.25">
      <c r="A9" s="70"/>
      <c r="B9" s="113" t="s">
        <v>0</v>
      </c>
      <c r="C9" s="121" t="s">
        <v>79</v>
      </c>
      <c r="D9" s="115"/>
      <c r="E9" s="147" t="s">
        <v>60</v>
      </c>
      <c r="F9" s="148"/>
      <c r="G9" s="125">
        <v>280</v>
      </c>
    </row>
    <row r="10" spans="1:7" ht="38.25" customHeight="1" x14ac:dyDescent="0.25">
      <c r="A10" s="70"/>
      <c r="B10" s="114" t="s">
        <v>59</v>
      </c>
      <c r="C10" s="122" t="s">
        <v>81</v>
      </c>
      <c r="D10" s="116"/>
      <c r="E10" s="145" t="s">
        <v>1</v>
      </c>
      <c r="F10" s="146"/>
      <c r="G10" s="123" t="s">
        <v>101</v>
      </c>
    </row>
    <row r="11" spans="1:7" ht="18" customHeight="1" x14ac:dyDescent="0.25">
      <c r="A11" s="70"/>
      <c r="B11" s="114" t="s">
        <v>2</v>
      </c>
      <c r="C11" s="123" t="s">
        <v>3</v>
      </c>
      <c r="D11" s="116"/>
      <c r="E11" s="145" t="s">
        <v>93</v>
      </c>
      <c r="F11" s="146"/>
      <c r="G11" s="127">
        <v>2700</v>
      </c>
    </row>
    <row r="12" spans="1:7" ht="11.25" customHeight="1" x14ac:dyDescent="0.25">
      <c r="A12" s="70"/>
      <c r="B12" s="114" t="s">
        <v>4</v>
      </c>
      <c r="C12" s="124" t="s">
        <v>61</v>
      </c>
      <c r="D12" s="116"/>
      <c r="E12" s="119" t="s">
        <v>5</v>
      </c>
      <c r="F12" s="120"/>
      <c r="G12" s="126">
        <f>(G9*G11)</f>
        <v>756000</v>
      </c>
    </row>
    <row r="13" spans="1:7" ht="11.25" customHeight="1" x14ac:dyDescent="0.25">
      <c r="A13" s="70"/>
      <c r="B13" s="114" t="s">
        <v>6</v>
      </c>
      <c r="C13" s="123" t="s">
        <v>94</v>
      </c>
      <c r="D13" s="116"/>
      <c r="E13" s="145" t="s">
        <v>7</v>
      </c>
      <c r="F13" s="146"/>
      <c r="G13" s="123" t="s">
        <v>80</v>
      </c>
    </row>
    <row r="14" spans="1:7" ht="13.5" customHeight="1" x14ac:dyDescent="0.25">
      <c r="A14" s="70"/>
      <c r="B14" s="114" t="s">
        <v>8</v>
      </c>
      <c r="C14" s="123" t="s">
        <v>95</v>
      </c>
      <c r="D14" s="116"/>
      <c r="E14" s="145" t="s">
        <v>9</v>
      </c>
      <c r="F14" s="146"/>
      <c r="G14" s="123" t="s">
        <v>92</v>
      </c>
    </row>
    <row r="15" spans="1:7" ht="25.5" customHeight="1" x14ac:dyDescent="0.25">
      <c r="A15" s="70"/>
      <c r="B15" s="114" t="s">
        <v>10</v>
      </c>
      <c r="C15" s="123" t="s">
        <v>100</v>
      </c>
      <c r="D15" s="116"/>
      <c r="E15" s="149" t="s">
        <v>11</v>
      </c>
      <c r="F15" s="150"/>
      <c r="G15" s="124" t="s">
        <v>62</v>
      </c>
    </row>
    <row r="16" spans="1:7" ht="12" customHeight="1" x14ac:dyDescent="0.25">
      <c r="A16" s="2"/>
      <c r="B16" s="111"/>
      <c r="C16" s="112"/>
      <c r="D16" s="9"/>
      <c r="E16" s="117"/>
      <c r="F16" s="117"/>
      <c r="G16" s="118"/>
    </row>
    <row r="17" spans="1:7" ht="12" customHeight="1" x14ac:dyDescent="0.25">
      <c r="A17" s="10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11"/>
      <c r="C18" s="12"/>
      <c r="D18" s="12"/>
      <c r="E18" s="12"/>
      <c r="F18" s="13"/>
      <c r="G18" s="13"/>
    </row>
    <row r="19" spans="1:7" ht="12" customHeight="1" x14ac:dyDescent="0.25">
      <c r="A19" s="3"/>
      <c r="B19" s="14" t="s">
        <v>13</v>
      </c>
      <c r="C19" s="15"/>
      <c r="D19" s="16"/>
      <c r="E19" s="16"/>
      <c r="F19" s="16"/>
      <c r="G19" s="16"/>
    </row>
    <row r="20" spans="1:7" ht="24" customHeight="1" x14ac:dyDescent="0.25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5">
      <c r="A21" s="10"/>
      <c r="B21" s="109" t="s">
        <v>82</v>
      </c>
      <c r="C21" s="18" t="s">
        <v>20</v>
      </c>
      <c r="D21" s="19">
        <v>1</v>
      </c>
      <c r="E21" s="4" t="s">
        <v>63</v>
      </c>
      <c r="F21" s="8">
        <v>30000</v>
      </c>
      <c r="G21" s="8">
        <f>(D21*F21)</f>
        <v>30000</v>
      </c>
    </row>
    <row r="22" spans="1:7" ht="25.5" customHeight="1" x14ac:dyDescent="0.25">
      <c r="A22" s="10"/>
      <c r="B22" s="4" t="s">
        <v>83</v>
      </c>
      <c r="C22" s="18" t="s">
        <v>20</v>
      </c>
      <c r="D22" s="19">
        <v>0.2</v>
      </c>
      <c r="E22" s="4" t="s">
        <v>91</v>
      </c>
      <c r="F22" s="8">
        <v>30000</v>
      </c>
      <c r="G22" s="8">
        <f>D22*F22</f>
        <v>6000</v>
      </c>
    </row>
    <row r="23" spans="1:7" ht="12.75" customHeight="1" x14ac:dyDescent="0.25">
      <c r="A23" s="10"/>
      <c r="B23" s="4" t="s">
        <v>84</v>
      </c>
      <c r="C23" s="18" t="s">
        <v>20</v>
      </c>
      <c r="D23" s="19">
        <v>0.3</v>
      </c>
      <c r="E23" s="4" t="s">
        <v>85</v>
      </c>
      <c r="F23" s="8">
        <v>30000</v>
      </c>
      <c r="G23" s="8">
        <f>D23*F23</f>
        <v>9000</v>
      </c>
    </row>
    <row r="24" spans="1:7" ht="12.75" customHeight="1" x14ac:dyDescent="0.25">
      <c r="A24" s="10"/>
      <c r="B24" s="20" t="s">
        <v>21</v>
      </c>
      <c r="C24" s="21"/>
      <c r="D24" s="21"/>
      <c r="E24" s="21"/>
      <c r="F24" s="22"/>
      <c r="G24" s="23">
        <f>SUM(G21:G23)</f>
        <v>45000</v>
      </c>
    </row>
    <row r="25" spans="1:7" ht="12" customHeight="1" x14ac:dyDescent="0.25">
      <c r="A25" s="2"/>
      <c r="B25" s="11"/>
      <c r="C25" s="13"/>
      <c r="D25" s="13"/>
      <c r="E25" s="13"/>
      <c r="F25" s="24"/>
      <c r="G25" s="24"/>
    </row>
    <row r="26" spans="1:7" ht="12" customHeight="1" x14ac:dyDescent="0.25">
      <c r="A26" s="3"/>
      <c r="B26" s="25" t="s">
        <v>22</v>
      </c>
      <c r="C26" s="26"/>
      <c r="D26" s="27"/>
      <c r="E26" s="27"/>
      <c r="F26" s="28"/>
      <c r="G26" s="28"/>
    </row>
    <row r="27" spans="1:7" ht="24" customHeight="1" x14ac:dyDescent="0.25">
      <c r="A27" s="3"/>
      <c r="B27" s="29" t="s">
        <v>14</v>
      </c>
      <c r="C27" s="30" t="s">
        <v>15</v>
      </c>
      <c r="D27" s="30" t="s">
        <v>16</v>
      </c>
      <c r="E27" s="29" t="s">
        <v>17</v>
      </c>
      <c r="F27" s="30" t="s">
        <v>18</v>
      </c>
      <c r="G27" s="29" t="s">
        <v>19</v>
      </c>
    </row>
    <row r="28" spans="1:7" ht="12" customHeight="1" x14ac:dyDescent="0.25">
      <c r="A28" s="3"/>
      <c r="B28" s="31"/>
      <c r="C28" s="32"/>
      <c r="D28" s="32"/>
      <c r="E28" s="32"/>
      <c r="F28" s="31"/>
      <c r="G28" s="31"/>
    </row>
    <row r="29" spans="1:7" ht="12" customHeight="1" x14ac:dyDescent="0.25">
      <c r="A29" s="3"/>
      <c r="B29" s="33" t="s">
        <v>23</v>
      </c>
      <c r="C29" s="34"/>
      <c r="D29" s="34"/>
      <c r="E29" s="34"/>
      <c r="F29" s="35"/>
      <c r="G29" s="35"/>
    </row>
    <row r="30" spans="1:7" ht="12" customHeight="1" x14ac:dyDescent="0.25">
      <c r="A30" s="2"/>
      <c r="B30" s="36"/>
      <c r="C30" s="37"/>
      <c r="D30" s="37"/>
      <c r="E30" s="37"/>
      <c r="F30" s="38"/>
      <c r="G30" s="38"/>
    </row>
    <row r="31" spans="1:7" ht="12" customHeight="1" x14ac:dyDescent="0.25">
      <c r="A31" s="3"/>
      <c r="B31" s="25" t="s">
        <v>24</v>
      </c>
      <c r="C31" s="26"/>
      <c r="D31" s="27"/>
      <c r="E31" s="27"/>
      <c r="F31" s="28"/>
      <c r="G31" s="28"/>
    </row>
    <row r="32" spans="1:7" ht="24" customHeight="1" x14ac:dyDescent="0.25">
      <c r="A32" s="3"/>
      <c r="B32" s="39" t="s">
        <v>14</v>
      </c>
      <c r="C32" s="39" t="s">
        <v>15</v>
      </c>
      <c r="D32" s="39" t="s">
        <v>16</v>
      </c>
      <c r="E32" s="39" t="s">
        <v>17</v>
      </c>
      <c r="F32" s="40" t="s">
        <v>18</v>
      </c>
      <c r="G32" s="39" t="s">
        <v>19</v>
      </c>
    </row>
    <row r="33" spans="1:11" ht="12.75" customHeight="1" x14ac:dyDescent="0.25">
      <c r="A33" s="10"/>
      <c r="B33" s="4" t="s">
        <v>65</v>
      </c>
      <c r="C33" s="18" t="s">
        <v>25</v>
      </c>
      <c r="D33" s="19">
        <v>0.1</v>
      </c>
      <c r="E33" s="5" t="s">
        <v>64</v>
      </c>
      <c r="F33" s="8">
        <v>220000</v>
      </c>
      <c r="G33" s="8">
        <f t="shared" ref="G33" si="0">(D33*F33)</f>
        <v>22000</v>
      </c>
    </row>
    <row r="34" spans="1:11" ht="12.75" customHeight="1" x14ac:dyDescent="0.25">
      <c r="A34" s="3"/>
      <c r="B34" s="41" t="s">
        <v>26</v>
      </c>
      <c r="C34" s="42"/>
      <c r="D34" s="42"/>
      <c r="E34" s="42"/>
      <c r="F34" s="43"/>
      <c r="G34" s="44">
        <f>SUM(G33:G33)</f>
        <v>22000</v>
      </c>
    </row>
    <row r="35" spans="1:11" ht="12" customHeight="1" x14ac:dyDescent="0.25">
      <c r="A35" s="2"/>
      <c r="B35" s="36"/>
      <c r="C35" s="37"/>
      <c r="D35" s="37"/>
      <c r="E35" s="37"/>
      <c r="F35" s="38"/>
      <c r="G35" s="38"/>
    </row>
    <row r="36" spans="1:11" ht="12" customHeight="1" x14ac:dyDescent="0.25">
      <c r="A36" s="3"/>
      <c r="B36" s="25" t="s">
        <v>27</v>
      </c>
      <c r="C36" s="26"/>
      <c r="D36" s="27"/>
      <c r="E36" s="27"/>
      <c r="F36" s="28"/>
      <c r="G36" s="28"/>
    </row>
    <row r="37" spans="1:11" ht="24" customHeight="1" x14ac:dyDescent="0.25">
      <c r="A37" s="3"/>
      <c r="B37" s="40" t="s">
        <v>28</v>
      </c>
      <c r="C37" s="40" t="s">
        <v>29</v>
      </c>
      <c r="D37" s="40" t="s">
        <v>30</v>
      </c>
      <c r="E37" s="40" t="s">
        <v>17</v>
      </c>
      <c r="F37" s="40" t="s">
        <v>18</v>
      </c>
      <c r="G37" s="40" t="s">
        <v>19</v>
      </c>
      <c r="K37" s="103"/>
    </row>
    <row r="38" spans="1:11" ht="12.75" customHeight="1" x14ac:dyDescent="0.25">
      <c r="A38" s="10"/>
      <c r="B38" s="45" t="s">
        <v>31</v>
      </c>
      <c r="C38" s="46"/>
      <c r="D38" s="46"/>
      <c r="E38" s="46"/>
      <c r="F38" s="46"/>
      <c r="G38" s="46"/>
      <c r="K38" s="103"/>
    </row>
    <row r="39" spans="1:11" ht="12.75" customHeight="1" x14ac:dyDescent="0.25">
      <c r="A39" s="10"/>
      <c r="B39" s="6" t="s">
        <v>66</v>
      </c>
      <c r="C39" s="47" t="s">
        <v>32</v>
      </c>
      <c r="D39" s="48">
        <v>100</v>
      </c>
      <c r="E39" s="47" t="s">
        <v>68</v>
      </c>
      <c r="F39" s="49">
        <v>1700</v>
      </c>
      <c r="G39" s="49">
        <f>(D39*F39)</f>
        <v>170000</v>
      </c>
    </row>
    <row r="40" spans="1:11" ht="12.75" customHeight="1" x14ac:dyDescent="0.25">
      <c r="A40" s="10"/>
      <c r="B40" s="50" t="s">
        <v>67</v>
      </c>
      <c r="C40" s="47"/>
      <c r="D40" s="48"/>
      <c r="E40" s="47"/>
      <c r="F40" s="49"/>
      <c r="G40" s="49"/>
    </row>
    <row r="41" spans="1:11" ht="12.75" customHeight="1" x14ac:dyDescent="0.25">
      <c r="A41" s="10"/>
      <c r="B41" s="6" t="s">
        <v>69</v>
      </c>
      <c r="C41" s="47" t="s">
        <v>71</v>
      </c>
      <c r="D41" s="48">
        <v>12</v>
      </c>
      <c r="E41" s="47" t="s">
        <v>72</v>
      </c>
      <c r="F41" s="49">
        <v>3500</v>
      </c>
      <c r="G41" s="49">
        <f>(D41*F41)</f>
        <v>42000</v>
      </c>
    </row>
    <row r="42" spans="1:11" ht="12.75" customHeight="1" x14ac:dyDescent="0.25">
      <c r="A42" s="10"/>
      <c r="B42" s="104" t="s">
        <v>70</v>
      </c>
      <c r="C42" s="51" t="s">
        <v>73</v>
      </c>
      <c r="D42" s="7">
        <v>0.1</v>
      </c>
      <c r="E42" s="51" t="s">
        <v>74</v>
      </c>
      <c r="F42" s="49">
        <v>750000</v>
      </c>
      <c r="G42" s="49">
        <f>D42*F42</f>
        <v>75000</v>
      </c>
    </row>
    <row r="43" spans="1:11" ht="12.75" customHeight="1" x14ac:dyDescent="0.25">
      <c r="A43" s="10"/>
      <c r="B43" s="50" t="s">
        <v>75</v>
      </c>
      <c r="C43" s="47"/>
      <c r="D43" s="48"/>
      <c r="E43" s="47"/>
      <c r="F43" s="49"/>
      <c r="G43" s="49"/>
    </row>
    <row r="44" spans="1:11" ht="12.75" customHeight="1" x14ac:dyDescent="0.25">
      <c r="A44" s="10"/>
      <c r="B44" s="6" t="s">
        <v>76</v>
      </c>
      <c r="C44" s="47" t="s">
        <v>86</v>
      </c>
      <c r="D44" s="48">
        <v>18</v>
      </c>
      <c r="E44" s="47" t="s">
        <v>90</v>
      </c>
      <c r="F44" s="49">
        <v>370</v>
      </c>
      <c r="G44" s="49">
        <f>D44*F44</f>
        <v>6660</v>
      </c>
    </row>
    <row r="45" spans="1:11" ht="12.75" customHeight="1" x14ac:dyDescent="0.25">
      <c r="A45" s="10"/>
      <c r="B45" s="104" t="s">
        <v>77</v>
      </c>
      <c r="C45" s="51" t="s">
        <v>86</v>
      </c>
      <c r="D45" s="7">
        <v>18</v>
      </c>
      <c r="E45" s="51" t="s">
        <v>90</v>
      </c>
      <c r="F45" s="49">
        <v>300</v>
      </c>
      <c r="G45" s="49">
        <f>D45*F45</f>
        <v>5400</v>
      </c>
    </row>
    <row r="46" spans="1:11" ht="12.75" customHeight="1" x14ac:dyDescent="0.25">
      <c r="A46" s="10"/>
      <c r="B46" s="108" t="s">
        <v>78</v>
      </c>
      <c r="C46" s="105" t="s">
        <v>86</v>
      </c>
      <c r="D46" s="106">
        <v>18</v>
      </c>
      <c r="E46" s="105" t="s">
        <v>90</v>
      </c>
      <c r="F46" s="107">
        <v>150</v>
      </c>
      <c r="G46" s="107">
        <f>D46*F46</f>
        <v>2700</v>
      </c>
    </row>
    <row r="47" spans="1:11" ht="13.5" customHeight="1" x14ac:dyDescent="0.25">
      <c r="A47" s="3"/>
      <c r="B47" s="52" t="s">
        <v>33</v>
      </c>
      <c r="C47" s="53"/>
      <c r="D47" s="53"/>
      <c r="E47" s="53"/>
      <c r="F47" s="54"/>
      <c r="G47" s="44">
        <f>SUM(G38:G46)</f>
        <v>301760</v>
      </c>
    </row>
    <row r="48" spans="1:11" ht="12" customHeight="1" x14ac:dyDescent="0.25">
      <c r="A48" s="2"/>
      <c r="B48" s="36"/>
      <c r="C48" s="37"/>
      <c r="D48" s="37"/>
      <c r="E48" s="55"/>
      <c r="F48" s="38"/>
      <c r="G48" s="38"/>
    </row>
    <row r="49" spans="1:7" ht="12" customHeight="1" x14ac:dyDescent="0.25">
      <c r="A49" s="3"/>
      <c r="B49" s="25" t="s">
        <v>34</v>
      </c>
      <c r="C49" s="26"/>
      <c r="D49" s="27"/>
      <c r="E49" s="27"/>
      <c r="F49" s="28"/>
      <c r="G49" s="28"/>
    </row>
    <row r="50" spans="1:7" ht="24" customHeight="1" x14ac:dyDescent="0.25">
      <c r="A50" s="3"/>
      <c r="B50" s="39" t="s">
        <v>35</v>
      </c>
      <c r="C50" s="40" t="s">
        <v>29</v>
      </c>
      <c r="D50" s="40" t="s">
        <v>30</v>
      </c>
      <c r="E50" s="39" t="s">
        <v>17</v>
      </c>
      <c r="F50" s="40" t="s">
        <v>18</v>
      </c>
      <c r="G50" s="39" t="s">
        <v>19</v>
      </c>
    </row>
    <row r="51" spans="1:7" ht="12.75" customHeight="1" x14ac:dyDescent="0.25">
      <c r="A51" s="10"/>
      <c r="B51" s="4" t="s">
        <v>87</v>
      </c>
      <c r="C51" s="47" t="s">
        <v>88</v>
      </c>
      <c r="D51" s="49">
        <v>1</v>
      </c>
      <c r="E51" s="18" t="s">
        <v>89</v>
      </c>
      <c r="F51" s="49">
        <v>100000</v>
      </c>
      <c r="G51" s="49">
        <f>D51*F51</f>
        <v>100000</v>
      </c>
    </row>
    <row r="52" spans="1:7" ht="13.5" customHeight="1" x14ac:dyDescent="0.25">
      <c r="A52" s="3"/>
      <c r="B52" s="56" t="s">
        <v>36</v>
      </c>
      <c r="C52" s="57"/>
      <c r="D52" s="57"/>
      <c r="E52" s="57"/>
      <c r="F52" s="58"/>
      <c r="G52" s="128">
        <f>SUM(G51)</f>
        <v>100000</v>
      </c>
    </row>
    <row r="53" spans="1:7" ht="12" customHeight="1" x14ac:dyDescent="0.25">
      <c r="A53" s="2"/>
      <c r="B53" s="73"/>
      <c r="C53" s="73"/>
      <c r="D53" s="73"/>
      <c r="E53" s="73"/>
      <c r="F53" s="74"/>
      <c r="G53" s="74"/>
    </row>
    <row r="54" spans="1:7" ht="12" customHeight="1" x14ac:dyDescent="0.25">
      <c r="A54" s="70"/>
      <c r="B54" s="129" t="s">
        <v>37</v>
      </c>
      <c r="C54" s="130"/>
      <c r="D54" s="130"/>
      <c r="E54" s="130"/>
      <c r="F54" s="130"/>
      <c r="G54" s="131">
        <f>G24+G34+G47+G52</f>
        <v>468760</v>
      </c>
    </row>
    <row r="55" spans="1:7" ht="12" customHeight="1" x14ac:dyDescent="0.25">
      <c r="A55" s="70"/>
      <c r="B55" s="132" t="s">
        <v>38</v>
      </c>
      <c r="C55" s="133"/>
      <c r="D55" s="133"/>
      <c r="E55" s="133"/>
      <c r="F55" s="133"/>
      <c r="G55" s="134">
        <f>G54*0.05</f>
        <v>23438</v>
      </c>
    </row>
    <row r="56" spans="1:7" ht="12" customHeight="1" x14ac:dyDescent="0.25">
      <c r="A56" s="70"/>
      <c r="B56" s="135" t="s">
        <v>39</v>
      </c>
      <c r="C56" s="136"/>
      <c r="D56" s="136"/>
      <c r="E56" s="136"/>
      <c r="F56" s="136"/>
      <c r="G56" s="137">
        <f>G55+G54</f>
        <v>492198</v>
      </c>
    </row>
    <row r="57" spans="1:7" ht="12" customHeight="1" x14ac:dyDescent="0.25">
      <c r="A57" s="70"/>
      <c r="B57" s="132" t="s">
        <v>40</v>
      </c>
      <c r="C57" s="133"/>
      <c r="D57" s="133"/>
      <c r="E57" s="133"/>
      <c r="F57" s="133"/>
      <c r="G57" s="134">
        <f>G12</f>
        <v>756000</v>
      </c>
    </row>
    <row r="58" spans="1:7" ht="12" customHeight="1" x14ac:dyDescent="0.25">
      <c r="A58" s="70"/>
      <c r="B58" s="138" t="s">
        <v>41</v>
      </c>
      <c r="C58" s="139"/>
      <c r="D58" s="139"/>
      <c r="E58" s="139"/>
      <c r="F58" s="139"/>
      <c r="G58" s="140">
        <f>G57-G56</f>
        <v>263802</v>
      </c>
    </row>
    <row r="59" spans="1:7" ht="12" customHeight="1" x14ac:dyDescent="0.25">
      <c r="A59" s="70"/>
      <c r="B59" s="71" t="s">
        <v>42</v>
      </c>
      <c r="C59" s="72"/>
      <c r="D59" s="72"/>
      <c r="E59" s="72"/>
      <c r="F59" s="72"/>
      <c r="G59" s="67"/>
    </row>
    <row r="60" spans="1:7" ht="12.75" customHeight="1" thickBot="1" x14ac:dyDescent="0.3">
      <c r="A60" s="70"/>
      <c r="B60" s="75"/>
      <c r="C60" s="72"/>
      <c r="D60" s="72"/>
      <c r="E60" s="72"/>
      <c r="F60" s="72"/>
      <c r="G60" s="67"/>
    </row>
    <row r="61" spans="1:7" ht="12" customHeight="1" x14ac:dyDescent="0.25">
      <c r="A61" s="70"/>
      <c r="B61" s="87" t="s">
        <v>43</v>
      </c>
      <c r="C61" s="88"/>
      <c r="D61" s="88"/>
      <c r="E61" s="88"/>
      <c r="F61" s="89"/>
      <c r="G61" s="67"/>
    </row>
    <row r="62" spans="1:7" ht="12" customHeight="1" x14ac:dyDescent="0.25">
      <c r="A62" s="70"/>
      <c r="B62" s="90" t="s">
        <v>44</v>
      </c>
      <c r="C62" s="69"/>
      <c r="D62" s="69"/>
      <c r="E62" s="69"/>
      <c r="F62" s="91"/>
      <c r="G62" s="67"/>
    </row>
    <row r="63" spans="1:7" ht="12" customHeight="1" x14ac:dyDescent="0.25">
      <c r="A63" s="70"/>
      <c r="B63" s="90" t="s">
        <v>45</v>
      </c>
      <c r="C63" s="69"/>
      <c r="D63" s="69"/>
      <c r="E63" s="69"/>
      <c r="F63" s="91"/>
      <c r="G63" s="67"/>
    </row>
    <row r="64" spans="1:7" ht="12" customHeight="1" x14ac:dyDescent="0.25">
      <c r="A64" s="70"/>
      <c r="B64" s="90" t="s">
        <v>46</v>
      </c>
      <c r="C64" s="69"/>
      <c r="D64" s="69"/>
      <c r="E64" s="69"/>
      <c r="F64" s="91"/>
      <c r="G64" s="67"/>
    </row>
    <row r="65" spans="1:7" ht="12" customHeight="1" x14ac:dyDescent="0.25">
      <c r="A65" s="70"/>
      <c r="B65" s="90" t="s">
        <v>47</v>
      </c>
      <c r="C65" s="69"/>
      <c r="D65" s="69"/>
      <c r="E65" s="69"/>
      <c r="F65" s="91"/>
      <c r="G65" s="67"/>
    </row>
    <row r="66" spans="1:7" ht="12" customHeight="1" x14ac:dyDescent="0.25">
      <c r="A66" s="70"/>
      <c r="B66" s="90" t="s">
        <v>48</v>
      </c>
      <c r="C66" s="69"/>
      <c r="D66" s="69"/>
      <c r="E66" s="69"/>
      <c r="F66" s="91"/>
      <c r="G66" s="67"/>
    </row>
    <row r="67" spans="1:7" ht="12.75" customHeight="1" thickBot="1" x14ac:dyDescent="0.3">
      <c r="A67" s="70"/>
      <c r="B67" s="92" t="s">
        <v>49</v>
      </c>
      <c r="C67" s="93"/>
      <c r="D67" s="93"/>
      <c r="E67" s="93"/>
      <c r="F67" s="94"/>
      <c r="G67" s="67"/>
    </row>
    <row r="68" spans="1:7" ht="12.75" customHeight="1" x14ac:dyDescent="0.25">
      <c r="A68" s="70"/>
      <c r="B68" s="85"/>
      <c r="C68" s="69"/>
      <c r="D68" s="69"/>
      <c r="E68" s="69"/>
      <c r="F68" s="69"/>
      <c r="G68" s="67"/>
    </row>
    <row r="69" spans="1:7" ht="15" customHeight="1" thickBot="1" x14ac:dyDescent="0.3">
      <c r="A69" s="70"/>
      <c r="B69" s="143" t="s">
        <v>50</v>
      </c>
      <c r="C69" s="144"/>
      <c r="D69" s="84"/>
      <c r="E69" s="60"/>
      <c r="F69" s="60"/>
      <c r="G69" s="67"/>
    </row>
    <row r="70" spans="1:7" ht="12" customHeight="1" x14ac:dyDescent="0.25">
      <c r="A70" s="70"/>
      <c r="B70" s="77" t="s">
        <v>35</v>
      </c>
      <c r="C70" s="61" t="s">
        <v>99</v>
      </c>
      <c r="D70" s="78" t="s">
        <v>51</v>
      </c>
      <c r="E70" s="60"/>
      <c r="F70" s="60"/>
      <c r="G70" s="67"/>
    </row>
    <row r="71" spans="1:7" ht="12" customHeight="1" x14ac:dyDescent="0.25">
      <c r="A71" s="70"/>
      <c r="B71" s="79" t="s">
        <v>52</v>
      </c>
      <c r="C71" s="62">
        <v>30000</v>
      </c>
      <c r="D71" s="80">
        <f>(C71/C77)</f>
        <v>8.7949974054757657E-2</v>
      </c>
      <c r="E71" s="60"/>
      <c r="F71" s="60"/>
      <c r="G71" s="67"/>
    </row>
    <row r="72" spans="1:7" ht="12" customHeight="1" x14ac:dyDescent="0.25">
      <c r="A72" s="70"/>
      <c r="B72" s="79" t="s">
        <v>53</v>
      </c>
      <c r="C72" s="63">
        <v>0</v>
      </c>
      <c r="D72" s="80">
        <v>0</v>
      </c>
      <c r="E72" s="60"/>
      <c r="F72" s="60"/>
      <c r="G72" s="67"/>
    </row>
    <row r="73" spans="1:7" ht="12" customHeight="1" x14ac:dyDescent="0.25">
      <c r="A73" s="70"/>
      <c r="B73" s="79" t="s">
        <v>54</v>
      </c>
      <c r="C73" s="62">
        <v>15000</v>
      </c>
      <c r="D73" s="80">
        <f>(C73/C77)</f>
        <v>4.3974987027378828E-2</v>
      </c>
      <c r="E73" s="60"/>
      <c r="F73" s="60"/>
      <c r="G73" s="67"/>
    </row>
    <row r="74" spans="1:7" ht="12" customHeight="1" x14ac:dyDescent="0.25">
      <c r="A74" s="70"/>
      <c r="B74" s="79" t="s">
        <v>28</v>
      </c>
      <c r="C74" s="62">
        <v>219860</v>
      </c>
      <c r="D74" s="80">
        <f>(C74/C77)</f>
        <v>0.6445560431893006</v>
      </c>
      <c r="E74" s="60"/>
      <c r="F74" s="60"/>
      <c r="G74" s="67"/>
    </row>
    <row r="75" spans="1:7" ht="12" customHeight="1" x14ac:dyDescent="0.25">
      <c r="A75" s="70"/>
      <c r="B75" s="79" t="s">
        <v>55</v>
      </c>
      <c r="C75" s="64">
        <v>60000</v>
      </c>
      <c r="D75" s="80">
        <f>(C75/C77)</f>
        <v>0.17589994810951531</v>
      </c>
      <c r="E75" s="66"/>
      <c r="F75" s="66"/>
      <c r="G75" s="67"/>
    </row>
    <row r="76" spans="1:7" ht="12" customHeight="1" x14ac:dyDescent="0.25">
      <c r="A76" s="70"/>
      <c r="B76" s="79" t="s">
        <v>56</v>
      </c>
      <c r="C76" s="64">
        <v>16243</v>
      </c>
      <c r="D76" s="80">
        <f>(C76/C77)</f>
        <v>4.7619047619047616E-2</v>
      </c>
      <c r="E76" s="66"/>
      <c r="F76" s="66"/>
      <c r="G76" s="67"/>
    </row>
    <row r="77" spans="1:7" ht="12.75" customHeight="1" thickBot="1" x14ac:dyDescent="0.3">
      <c r="A77" s="70"/>
      <c r="B77" s="81" t="s">
        <v>57</v>
      </c>
      <c r="C77" s="82">
        <f>SUM(C71:C76)</f>
        <v>341103</v>
      </c>
      <c r="D77" s="83">
        <f>SUM(D71:D76)</f>
        <v>1</v>
      </c>
      <c r="E77" s="66"/>
      <c r="F77" s="66"/>
      <c r="G77" s="67"/>
    </row>
    <row r="78" spans="1:7" ht="12" customHeight="1" x14ac:dyDescent="0.25">
      <c r="A78" s="70"/>
      <c r="B78" s="75"/>
      <c r="C78" s="72"/>
      <c r="D78" s="72"/>
      <c r="E78" s="72"/>
      <c r="F78" s="72"/>
      <c r="G78" s="67"/>
    </row>
    <row r="79" spans="1:7" ht="12.75" customHeight="1" x14ac:dyDescent="0.25">
      <c r="A79" s="70"/>
      <c r="B79" s="76"/>
      <c r="C79" s="72"/>
      <c r="D79" s="72"/>
      <c r="E79" s="72"/>
      <c r="F79" s="72"/>
      <c r="G79" s="67"/>
    </row>
    <row r="80" spans="1:7" ht="12" customHeight="1" thickBot="1" x14ac:dyDescent="0.3">
      <c r="A80" s="59"/>
      <c r="B80" s="96"/>
      <c r="C80" s="97" t="s">
        <v>96</v>
      </c>
      <c r="D80" s="98"/>
      <c r="E80" s="99"/>
      <c r="F80" s="65"/>
      <c r="G80" s="67"/>
    </row>
    <row r="81" spans="1:7" ht="22.5" customHeight="1" x14ac:dyDescent="0.25">
      <c r="A81" s="70"/>
      <c r="B81" s="141" t="s">
        <v>98</v>
      </c>
      <c r="C81" s="100">
        <v>220</v>
      </c>
      <c r="D81" s="100">
        <v>280</v>
      </c>
      <c r="E81" s="101">
        <v>300</v>
      </c>
      <c r="F81" s="95"/>
      <c r="G81" s="68"/>
    </row>
    <row r="82" spans="1:7" ht="30.75" customHeight="1" thickBot="1" x14ac:dyDescent="0.3">
      <c r="A82" s="70"/>
      <c r="B82" s="142" t="s">
        <v>97</v>
      </c>
      <c r="C82" s="82">
        <f>(G56/C81)</f>
        <v>2237.2636363636366</v>
      </c>
      <c r="D82" s="82">
        <f>(G56/D81)</f>
        <v>1757.85</v>
      </c>
      <c r="E82" s="102">
        <f>(G56/E81)</f>
        <v>1640.66</v>
      </c>
      <c r="F82" s="95"/>
      <c r="G82" s="68"/>
    </row>
    <row r="83" spans="1:7" ht="15.6" customHeight="1" x14ac:dyDescent="0.25">
      <c r="A83" s="70"/>
      <c r="B83" s="86" t="s">
        <v>58</v>
      </c>
      <c r="C83" s="69"/>
      <c r="D83" s="69"/>
      <c r="E83" s="69"/>
      <c r="F83" s="69"/>
      <c r="G83" s="6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Burgos Weinberger Sergio Sebastian</cp:lastModifiedBy>
  <dcterms:created xsi:type="dcterms:W3CDTF">2020-11-27T12:49:26Z</dcterms:created>
  <dcterms:modified xsi:type="dcterms:W3CDTF">2022-06-30T15:34:58Z</dcterms:modified>
</cp:coreProperties>
</file>