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PAPA GUARDA" sheetId="2" r:id="rId1"/>
  </sheets>
  <definedNames>
    <definedName name="_xlnm.Print_Area" localSheetId="0">'PAPA GUARDA'!$A$1:$G$89</definedName>
  </definedNames>
  <calcPr calcId="152511"/>
</workbook>
</file>

<file path=xl/calcChain.xml><?xml version="1.0" encoding="utf-8"?>
<calcChain xmlns="http://schemas.openxmlformats.org/spreadsheetml/2006/main">
  <c r="G49" i="2" l="1"/>
  <c r="G38" i="2"/>
  <c r="G37" i="2"/>
  <c r="G52" i="2" l="1"/>
  <c r="G30" i="2"/>
  <c r="G31" i="2"/>
  <c r="G24" i="2"/>
  <c r="G12" i="2" l="1"/>
  <c r="G63" i="2" l="1"/>
  <c r="G50" i="2"/>
  <c r="G47" i="2"/>
  <c r="G46" i="2"/>
  <c r="G44" i="2"/>
  <c r="G32" i="2"/>
  <c r="G33" i="2" s="1"/>
  <c r="C78" i="2" s="1"/>
  <c r="G25" i="2"/>
  <c r="G23" i="2"/>
  <c r="G22" i="2"/>
  <c r="G21" i="2"/>
  <c r="G39" i="2" l="1"/>
  <c r="G26" i="2"/>
  <c r="C77" i="2" s="1"/>
  <c r="G53" i="2"/>
  <c r="C80" i="2" s="1"/>
  <c r="C79" i="2" l="1"/>
  <c r="G60" i="2"/>
  <c r="G61" i="2" s="1"/>
  <c r="G62" i="2" s="1"/>
  <c r="C82" i="2" l="1"/>
  <c r="C83" i="2" s="1"/>
  <c r="D77" i="2" s="1"/>
  <c r="D88" i="2"/>
  <c r="C88" i="2"/>
  <c r="E88" i="2"/>
  <c r="G64" i="2"/>
  <c r="D82" i="2" l="1"/>
  <c r="D80" i="2"/>
  <c r="D79" i="2"/>
  <c r="D81" i="2"/>
  <c r="D83" i="2" l="1"/>
</calcChain>
</file>

<file path=xl/sharedStrings.xml><?xml version="1.0" encoding="utf-8"?>
<sst xmlns="http://schemas.openxmlformats.org/spreadsheetml/2006/main" count="143" uniqueCount="104">
  <si>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</si>
  <si>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</si>
  <si>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</si>
  <si>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</si>
  <si>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</si>
  <si>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</si>
  <si>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</si>
  <si>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</si>
  <si>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</si>
  <si>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</si>
  <si>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</si>
  <si>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</si>
  <si>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</si>
  <si>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</si>
  <si>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</si>
  <si>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</si>
  <si>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</si>
  <si>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</si>
  <si>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</si>
  <si>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</si>
  <si>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</si>
  <si>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</si>
  <si>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</si>
  <si>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</si>
  <si>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</si>
  <si>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</si>
  <si>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</si>
  <si>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</si>
  <si>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</si>
  <si>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</si>
  <si>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</si>
  <si>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</si>
  <si>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</si>
  <si>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</si>
  <si>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</si>
  <si>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</si>
  <si>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</si>
  <si>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</si>
  <si>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</si>
  <si>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</si>
  <si>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</si>
  <si>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</si>
  <si>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</si>
  <si>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</si>
  <si>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</si>
  <si>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</si>
  <si>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</si>
  <si>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</si>
  <si>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</si>
  <si>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</si>
  <si>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</si>
  <si>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</si>
  <si>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</si>
  <si>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</si>
  <si>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</si>
  <si>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</si>
  <si>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</si>
  <si>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</si>
  <si>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</si>
  <si>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</si>
  <si>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</si>
  <si>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CAÑETE</t>
  </si>
  <si>
    <t xml:space="preserve">HERBICIDA </t>
  </si>
  <si>
    <t>Lt</t>
  </si>
  <si>
    <t>MEDIA</t>
  </si>
  <si>
    <t>MERCADO LOCAL</t>
  </si>
  <si>
    <t>Siembra y fettilización</t>
  </si>
  <si>
    <t>Octubre-Noviembre</t>
  </si>
  <si>
    <t>Aplicación   de herbicida</t>
  </si>
  <si>
    <t>Aporca</t>
  </si>
  <si>
    <t>Noviembre-Diciembre</t>
  </si>
  <si>
    <t>Aplicación agroquímicos (2)</t>
  </si>
  <si>
    <t>Noviembre-Marzo</t>
  </si>
  <si>
    <t>Cosecha</t>
  </si>
  <si>
    <t>Marzo-Abril</t>
  </si>
  <si>
    <t>Septiembre -Noviembre</t>
  </si>
  <si>
    <t>Cruzas</t>
  </si>
  <si>
    <t>Cosecha y traslado</t>
  </si>
  <si>
    <t>Marzo -Abril</t>
  </si>
  <si>
    <t>Marzo/Abril</t>
  </si>
  <si>
    <t>Rastraje (3)</t>
  </si>
  <si>
    <t>Septiembre - Noviembre</t>
  </si>
  <si>
    <t>Bectra/sencor</t>
  </si>
  <si>
    <t>Septiembre</t>
  </si>
  <si>
    <t>FUNGICIDA</t>
  </si>
  <si>
    <t>CELEST,MANCOZEB,INFINITO,BRAVO</t>
  </si>
  <si>
    <t>Septiembre-Noviembre</t>
  </si>
  <si>
    <t>Mezcla N.P.K</t>
  </si>
  <si>
    <t>Sacos</t>
  </si>
  <si>
    <t>Un</t>
  </si>
  <si>
    <t>Febrero</t>
  </si>
  <si>
    <t>ESCENARIOS COSTO UNITARIO  ($/scs)</t>
  </si>
  <si>
    <t>PAPA GUARDA</t>
  </si>
  <si>
    <t>HELADAS/SEQUÍA</t>
  </si>
  <si>
    <t>PATAGONIA</t>
  </si>
  <si>
    <t>NITROMAG</t>
  </si>
  <si>
    <t xml:space="preserve">JT </t>
  </si>
  <si>
    <t>Aradura cincel(2)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</si>
  <si>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</si>
  <si>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</si>
  <si>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(sacos/Há.)</t>
  </si>
  <si>
    <t>PRECIO ESPERADO ($/Saco)</t>
  </si>
  <si>
    <t>Rendimiento (sacos/hà)</t>
  </si>
  <si>
    <t>Costo unitario ($/saco)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</si>
</sst>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106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0" borderId="2" xfId="0" applyNumberFormat="1" applyFont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8" fillId="0" borderId="2" xfId="0" applyNumberFormat="1" applyFont="1" applyBorder="1" applyAlignment="1" applyProtection="1">
      <alignment horizontal="left" wrapText="1"/>
      <protection locked="0"/>
    </xf>
    <xf numFmtId="3" fontId="9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3" fontId="9" fillId="0" borderId="2" xfId="0" applyNumberFormat="1" applyFont="1" applyBorder="1"/>
    <xf numFmtId="3" fontId="8" fillId="0" borderId="2" xfId="0" applyNumberFormat="1" applyFont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0" fontId="9" fillId="0" borderId="2" xfId="0" applyFont="1" applyFill="1" applyBorder="1"/>
    <xf numFmtId="0" fontId="9" fillId="0" borderId="2" xfId="0" applyFont="1" applyBorder="1" applyAlignment="1">
      <alignment horizontal="center"/>
    </xf>
    <xf numFmtId="0" fontId="9" fillId="10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/>
    </xf>
    <xf numFmtId="0" fontId="10" fillId="0" borderId="2" xfId="0" applyFont="1" applyFill="1" applyBorder="1" applyAlignment="1">
      <alignment wrapText="1"/>
    </xf>
    <xf numFmtId="0" fontId="8" fillId="0" borderId="2" xfId="0" applyFont="1" applyBorder="1"/>
    <xf numFmtId="3" fontId="8" fillId="0" borderId="2" xfId="0" applyNumberFormat="1" applyFont="1" applyBorder="1"/>
    <xf numFmtId="0" fontId="11" fillId="0" borderId="2" xfId="0" applyFont="1" applyFill="1" applyBorder="1" applyAlignment="1">
      <alignment wrapText="1"/>
    </xf>
    <xf numFmtId="0" fontId="9" fillId="0" borderId="2" xfId="0" applyFont="1" applyBorder="1" applyAlignment="1">
      <alignment horizontal="center" wrapText="1"/>
    </xf>
    <xf numFmtId="3" fontId="8" fillId="0" borderId="2" xfId="0" applyNumberFormat="1" applyFont="1" applyBorder="1" applyAlignment="1">
      <alignment wrapText="1"/>
    </xf>
    <xf numFmtId="0" fontId="11" fillId="0" borderId="2" xfId="0" applyFont="1" applyFill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3" fontId="9" fillId="10" borderId="2" xfId="0" applyNumberFormat="1" applyFont="1" applyFill="1" applyBorder="1" applyAlignment="1">
      <alignment horizontal="right" vertical="center" wrapText="1"/>
    </xf>
    <xf numFmtId="0" fontId="9" fillId="10" borderId="2" xfId="0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/>
    </xf>
    <xf numFmtId="3" fontId="4" fillId="8" borderId="2" xfId="0" applyNumberFormat="1" applyFont="1" applyFill="1" applyBorder="1" applyAlignment="1">
      <alignment vertical="center"/>
    </xf>
    <xf numFmtId="0" fontId="8" fillId="10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right" wrapText="1"/>
    </xf>
    <xf numFmtId="164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6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3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6198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tabSelected="1" workbookViewId="0">
      <selection activeCell="J9" sqref="J9"/>
    </sheetView>
  </sheetViews>
  <sheetFormatPr baseColWidth="10" defaultColWidth="10.85546875" defaultRowHeight="11.25" customHeight="1"/>
  <cols>
    <col min="1" max="1" width="4.42578125" style="15" customWidth="1"/>
    <col min="2" max="2" width="20.42578125" style="15" customWidth="1"/>
    <col min="3" max="3" width="19.42578125" style="15" customWidth="1"/>
    <col min="4" max="4" width="9.42578125" style="15" customWidth="1"/>
    <col min="5" max="5" width="18.7109375" style="15" customWidth="1"/>
    <col min="6" max="6" width="13.5703125" style="15" customWidth="1"/>
    <col min="7" max="7" width="17.5703125" style="15" customWidth="1"/>
    <col min="8" max="255" width="10.85546875" style="15" customWidth="1"/>
    <col min="256" max="16384" width="10.85546875" style="16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82" t="s">
        <v>0</v>
      </c>
      <c r="C9" s="17" t="s">
        <v>92</v>
      </c>
      <c r="D9" s="14"/>
      <c r="E9" s="99" t="s">
        <v>100</v>
      </c>
      <c r="F9" s="100"/>
      <c r="G9" s="18">
        <v>900</v>
      </c>
    </row>
    <row r="10" spans="1:7" ht="12.75">
      <c r="A10" s="14"/>
      <c r="B10" s="5" t="s">
        <v>1</v>
      </c>
      <c r="C10" s="89" t="s">
        <v>94</v>
      </c>
      <c r="D10" s="14"/>
      <c r="E10" s="101" t="s">
        <v>2</v>
      </c>
      <c r="F10" s="102"/>
      <c r="G10" s="20">
        <v>45017</v>
      </c>
    </row>
    <row r="11" spans="1:7" ht="12.75">
      <c r="A11" s="14"/>
      <c r="B11" s="5" t="s">
        <v>3</v>
      </c>
      <c r="C11" s="19" t="s">
        <v>64</v>
      </c>
      <c r="D11" s="14"/>
      <c r="E11" s="101" t="s">
        <v>101</v>
      </c>
      <c r="F11" s="102"/>
      <c r="G11" s="21">
        <v>6000</v>
      </c>
    </row>
    <row r="12" spans="1:7" ht="11.25" customHeight="1">
      <c r="A12" s="14"/>
      <c r="B12" s="5" t="s">
        <v>4</v>
      </c>
      <c r="C12" s="19" t="s">
        <v>60</v>
      </c>
      <c r="D12" s="14"/>
      <c r="E12" s="11" t="s">
        <v>5</v>
      </c>
      <c r="F12" s="12"/>
      <c r="G12" s="21">
        <f>G9*G11</f>
        <v>5400000</v>
      </c>
    </row>
    <row r="13" spans="1:7" ht="11.25" customHeight="1">
      <c r="A13" s="14"/>
      <c r="B13" s="5" t="s">
        <v>6</v>
      </c>
      <c r="C13" s="19" t="s">
        <v>61</v>
      </c>
      <c r="D13" s="14"/>
      <c r="E13" s="101" t="s">
        <v>7</v>
      </c>
      <c r="F13" s="102"/>
      <c r="G13" s="19" t="s">
        <v>65</v>
      </c>
    </row>
    <row r="14" spans="1:7" ht="13.5" customHeight="1">
      <c r="A14" s="14"/>
      <c r="B14" s="5" t="s">
        <v>8</v>
      </c>
      <c r="C14" s="19" t="s">
        <v>61</v>
      </c>
      <c r="D14" s="14"/>
      <c r="E14" s="101" t="s">
        <v>9</v>
      </c>
      <c r="F14" s="102"/>
      <c r="G14" s="20">
        <v>44958</v>
      </c>
    </row>
    <row r="15" spans="1:7" ht="12.75">
      <c r="A15" s="14"/>
      <c r="B15" s="5" t="s">
        <v>10</v>
      </c>
      <c r="C15" s="105">
        <v>44727</v>
      </c>
      <c r="D15" s="14"/>
      <c r="E15" s="103" t="s">
        <v>11</v>
      </c>
      <c r="F15" s="104"/>
      <c r="G15" s="17" t="s">
        <v>93</v>
      </c>
    </row>
    <row r="16" spans="1:7" ht="12" customHeight="1">
      <c r="A16" s="14"/>
      <c r="B16" s="22"/>
      <c r="C16" s="23"/>
      <c r="D16" s="14"/>
      <c r="E16" s="14"/>
      <c r="F16" s="14"/>
      <c r="G16" s="24"/>
    </row>
    <row r="17" spans="1:7" ht="12" customHeight="1">
      <c r="A17" s="14"/>
      <c r="B17" s="95" t="s">
        <v>12</v>
      </c>
      <c r="C17" s="96"/>
      <c r="D17" s="96"/>
      <c r="E17" s="96"/>
      <c r="F17" s="96"/>
      <c r="G17" s="96"/>
    </row>
    <row r="18" spans="1:7" ht="12" customHeight="1">
      <c r="A18" s="14"/>
      <c r="B18" s="14"/>
      <c r="C18" s="25"/>
      <c r="D18" s="25"/>
      <c r="E18" s="25"/>
      <c r="F18" s="14"/>
      <c r="G18" s="14"/>
    </row>
    <row r="19" spans="1:7" ht="12" customHeight="1">
      <c r="A19" s="14"/>
      <c r="B19" s="26" t="s">
        <v>13</v>
      </c>
      <c r="C19" s="27"/>
      <c r="D19" s="27"/>
      <c r="E19" s="27"/>
      <c r="F19" s="27"/>
      <c r="G19" s="27"/>
    </row>
    <row r="20" spans="1:7" ht="12.75">
      <c r="A20" s="14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14"/>
      <c r="B21" s="28" t="s">
        <v>66</v>
      </c>
      <c r="C21" s="29" t="s">
        <v>20</v>
      </c>
      <c r="D21" s="31">
        <v>6</v>
      </c>
      <c r="E21" s="30" t="s">
        <v>67</v>
      </c>
      <c r="F21" s="31">
        <v>20000</v>
      </c>
      <c r="G21" s="32">
        <f>F21*D21</f>
        <v>120000</v>
      </c>
    </row>
    <row r="22" spans="1:7" ht="12.75">
      <c r="A22" s="14"/>
      <c r="B22" s="28" t="s">
        <v>68</v>
      </c>
      <c r="C22" s="29" t="s">
        <v>20</v>
      </c>
      <c r="D22" s="31">
        <v>1</v>
      </c>
      <c r="E22" s="30" t="s">
        <v>67</v>
      </c>
      <c r="F22" s="31">
        <v>20000</v>
      </c>
      <c r="G22" s="32">
        <f>F22*D22</f>
        <v>20000</v>
      </c>
    </row>
    <row r="23" spans="1:7" ht="15" customHeight="1">
      <c r="A23" s="14"/>
      <c r="B23" s="33" t="s">
        <v>69</v>
      </c>
      <c r="C23" s="29" t="s">
        <v>20</v>
      </c>
      <c r="D23" s="31">
        <v>2</v>
      </c>
      <c r="E23" s="30" t="s">
        <v>70</v>
      </c>
      <c r="F23" s="31">
        <v>20000</v>
      </c>
      <c r="G23" s="32">
        <f>F23*D23</f>
        <v>40000</v>
      </c>
    </row>
    <row r="24" spans="1:7" ht="15" customHeight="1">
      <c r="A24" s="14"/>
      <c r="B24" s="33" t="s">
        <v>71</v>
      </c>
      <c r="C24" s="29" t="s">
        <v>20</v>
      </c>
      <c r="D24" s="31">
        <v>2</v>
      </c>
      <c r="E24" s="30" t="s">
        <v>72</v>
      </c>
      <c r="F24" s="31">
        <v>20000</v>
      </c>
      <c r="G24" s="32">
        <f>F24*D24</f>
        <v>40000</v>
      </c>
    </row>
    <row r="25" spans="1:7" ht="12.75" customHeight="1">
      <c r="A25" s="14"/>
      <c r="B25" s="33" t="s">
        <v>73</v>
      </c>
      <c r="C25" s="29" t="s">
        <v>20</v>
      </c>
      <c r="D25" s="31">
        <v>20</v>
      </c>
      <c r="E25" s="30" t="s">
        <v>74</v>
      </c>
      <c r="F25" s="31">
        <v>20000</v>
      </c>
      <c r="G25" s="32">
        <f>F25*D25</f>
        <v>400000</v>
      </c>
    </row>
    <row r="26" spans="1:7" ht="12.75" customHeight="1">
      <c r="A26" s="14"/>
      <c r="B26" s="1" t="s">
        <v>21</v>
      </c>
      <c r="C26" s="2"/>
      <c r="D26" s="2"/>
      <c r="E26" s="2"/>
      <c r="F26" s="3"/>
      <c r="G26" s="4">
        <f>SUM(G21:G25)</f>
        <v>620000</v>
      </c>
    </row>
    <row r="27" spans="1:7" ht="12" customHeight="1">
      <c r="A27" s="14"/>
      <c r="B27" s="14"/>
      <c r="C27" s="14"/>
      <c r="D27" s="14"/>
      <c r="E27" s="14"/>
      <c r="F27" s="34"/>
      <c r="G27" s="34"/>
    </row>
    <row r="28" spans="1:7" ht="12" customHeight="1">
      <c r="A28" s="14"/>
      <c r="B28" s="26" t="s">
        <v>22</v>
      </c>
      <c r="C28" s="35"/>
      <c r="D28" s="35"/>
      <c r="E28" s="35"/>
      <c r="F28" s="27"/>
      <c r="G28" s="27"/>
    </row>
    <row r="29" spans="1:7" ht="12.75">
      <c r="A29" s="14"/>
      <c r="B29" s="84" t="s">
        <v>14</v>
      </c>
      <c r="C29" s="83" t="s">
        <v>15</v>
      </c>
      <c r="D29" s="83" t="s">
        <v>16</v>
      </c>
      <c r="E29" s="84" t="s">
        <v>17</v>
      </c>
      <c r="F29" s="83" t="s">
        <v>18</v>
      </c>
      <c r="G29" s="84" t="s">
        <v>19</v>
      </c>
    </row>
    <row r="30" spans="1:7" ht="15" customHeight="1">
      <c r="A30" s="14"/>
      <c r="B30" s="36" t="s">
        <v>25</v>
      </c>
      <c r="C30" s="37" t="s">
        <v>59</v>
      </c>
      <c r="D30" s="87">
        <v>3</v>
      </c>
      <c r="E30" s="37" t="s">
        <v>75</v>
      </c>
      <c r="F30" s="38">
        <v>20000</v>
      </c>
      <c r="G30" s="32">
        <f>F30*D30</f>
        <v>60000</v>
      </c>
    </row>
    <row r="31" spans="1:7" ht="11.25" customHeight="1">
      <c r="A31" s="14"/>
      <c r="B31" s="36" t="s">
        <v>76</v>
      </c>
      <c r="C31" s="37" t="s">
        <v>59</v>
      </c>
      <c r="D31" s="17">
        <v>3</v>
      </c>
      <c r="E31" s="37" t="s">
        <v>75</v>
      </c>
      <c r="F31" s="38">
        <v>20000</v>
      </c>
      <c r="G31" s="32">
        <f>F31*D31</f>
        <v>60000</v>
      </c>
    </row>
    <row r="32" spans="1:7" ht="12" customHeight="1">
      <c r="A32" s="14"/>
      <c r="B32" s="39" t="s">
        <v>77</v>
      </c>
      <c r="C32" s="37" t="s">
        <v>59</v>
      </c>
      <c r="D32" s="17">
        <v>5</v>
      </c>
      <c r="E32" s="40" t="s">
        <v>78</v>
      </c>
      <c r="F32" s="38">
        <v>20000</v>
      </c>
      <c r="G32" s="32">
        <f>F32*D32</f>
        <v>100000</v>
      </c>
    </row>
    <row r="33" spans="1:7" ht="12" customHeight="1">
      <c r="A33" s="14"/>
      <c r="B33" s="1" t="s">
        <v>23</v>
      </c>
      <c r="C33" s="2"/>
      <c r="D33" s="2"/>
      <c r="E33" s="2"/>
      <c r="F33" s="3"/>
      <c r="G33" s="4">
        <f>SUM(G30:G32)</f>
        <v>220000</v>
      </c>
    </row>
    <row r="34" spans="1:7" ht="12" customHeight="1">
      <c r="A34" s="14"/>
      <c r="B34" s="14"/>
      <c r="C34" s="14"/>
      <c r="D34" s="14"/>
      <c r="E34" s="14"/>
      <c r="F34" s="34"/>
      <c r="G34" s="34"/>
    </row>
    <row r="35" spans="1:7" ht="12" customHeight="1">
      <c r="A35" s="14"/>
      <c r="B35" s="26" t="s">
        <v>24</v>
      </c>
      <c r="C35" s="35"/>
      <c r="D35" s="35"/>
      <c r="E35" s="35"/>
      <c r="F35" s="27"/>
      <c r="G35" s="27"/>
    </row>
    <row r="36" spans="1:7" ht="12.75">
      <c r="A36" s="14"/>
      <c r="B36" s="84" t="s">
        <v>14</v>
      </c>
      <c r="C36" s="84" t="s">
        <v>15</v>
      </c>
      <c r="D36" s="84" t="s">
        <v>16</v>
      </c>
      <c r="E36" s="84" t="s">
        <v>17</v>
      </c>
      <c r="F36" s="83" t="s">
        <v>18</v>
      </c>
      <c r="G36" s="84" t="s">
        <v>19</v>
      </c>
    </row>
    <row r="37" spans="1:7" ht="12.75" customHeight="1">
      <c r="A37" s="14"/>
      <c r="B37" s="41" t="s">
        <v>97</v>
      </c>
      <c r="C37" s="42" t="s">
        <v>96</v>
      </c>
      <c r="D37" s="86">
        <v>0.25</v>
      </c>
      <c r="E37" s="42" t="s">
        <v>79</v>
      </c>
      <c r="F37" s="85">
        <v>200000</v>
      </c>
      <c r="G37" s="43">
        <f>(D37*F37)</f>
        <v>50000</v>
      </c>
    </row>
    <row r="38" spans="1:7" ht="12.75" customHeight="1">
      <c r="A38" s="14"/>
      <c r="B38" s="36" t="s">
        <v>80</v>
      </c>
      <c r="C38" s="37" t="s">
        <v>96</v>
      </c>
      <c r="D38" s="87">
        <v>0.375</v>
      </c>
      <c r="E38" s="37" t="s">
        <v>81</v>
      </c>
      <c r="F38" s="85">
        <v>200000</v>
      </c>
      <c r="G38" s="43">
        <f>(D38*F38)</f>
        <v>75000</v>
      </c>
    </row>
    <row r="39" spans="1:7" ht="12.75" customHeight="1">
      <c r="A39" s="14"/>
      <c r="B39" s="1" t="s">
        <v>26</v>
      </c>
      <c r="C39" s="2"/>
      <c r="D39" s="2"/>
      <c r="E39" s="2"/>
      <c r="F39" s="3"/>
      <c r="G39" s="4">
        <f>SUM(G37:G38)</f>
        <v>125000</v>
      </c>
    </row>
    <row r="40" spans="1:7" ht="12" customHeight="1">
      <c r="A40" s="14"/>
      <c r="B40" s="14"/>
      <c r="C40" s="14"/>
      <c r="D40" s="14"/>
      <c r="E40" s="14"/>
      <c r="F40" s="34"/>
      <c r="G40" s="34"/>
    </row>
    <row r="41" spans="1:7" ht="12" customHeight="1">
      <c r="A41" s="14"/>
      <c r="B41" s="26" t="s">
        <v>27</v>
      </c>
      <c r="C41" s="35"/>
      <c r="D41" s="35"/>
      <c r="E41" s="35"/>
      <c r="F41" s="27"/>
      <c r="G41" s="27"/>
    </row>
    <row r="42" spans="1:7" ht="24" customHeight="1">
      <c r="A42" s="14"/>
      <c r="B42" s="83" t="s">
        <v>28</v>
      </c>
      <c r="C42" s="83" t="s">
        <v>29</v>
      </c>
      <c r="D42" s="83" t="s">
        <v>30</v>
      </c>
      <c r="E42" s="83" t="s">
        <v>17</v>
      </c>
      <c r="F42" s="83" t="s">
        <v>18</v>
      </c>
      <c r="G42" s="83" t="s">
        <v>19</v>
      </c>
    </row>
    <row r="43" spans="1:7" ht="12.75" customHeight="1">
      <c r="A43" s="14"/>
      <c r="B43" s="44" t="s">
        <v>62</v>
      </c>
      <c r="C43" s="45"/>
      <c r="D43" s="17"/>
      <c r="E43" s="45"/>
      <c r="F43" s="45"/>
      <c r="G43" s="6"/>
    </row>
    <row r="44" spans="1:7" ht="12.75" customHeight="1">
      <c r="A44" s="14"/>
      <c r="B44" s="39" t="s">
        <v>82</v>
      </c>
      <c r="C44" s="40" t="s">
        <v>63</v>
      </c>
      <c r="D44" s="17">
        <v>1</v>
      </c>
      <c r="E44" s="37" t="s">
        <v>83</v>
      </c>
      <c r="F44" s="46">
        <v>59000</v>
      </c>
      <c r="G44" s="7">
        <f t="shared" ref="G44:G52" si="0">(D44*F44)*1.19</f>
        <v>70210</v>
      </c>
    </row>
    <row r="45" spans="1:7" ht="12.75" customHeight="1">
      <c r="A45" s="14"/>
      <c r="B45" s="47" t="s">
        <v>84</v>
      </c>
      <c r="C45" s="48"/>
      <c r="D45" s="90"/>
      <c r="E45" s="37"/>
      <c r="F45" s="49"/>
      <c r="G45" s="7"/>
    </row>
    <row r="46" spans="1:7" ht="12.75" customHeight="1">
      <c r="A46" s="14"/>
      <c r="B46" s="39" t="s">
        <v>85</v>
      </c>
      <c r="C46" s="40" t="s">
        <v>63</v>
      </c>
      <c r="D46" s="17">
        <v>4</v>
      </c>
      <c r="E46" s="37" t="s">
        <v>86</v>
      </c>
      <c r="F46" s="46">
        <v>26800</v>
      </c>
      <c r="G46" s="7">
        <f t="shared" si="0"/>
        <v>127568</v>
      </c>
    </row>
    <row r="47" spans="1:7" ht="12.75" customHeight="1">
      <c r="A47" s="14"/>
      <c r="B47" s="50" t="s">
        <v>31</v>
      </c>
      <c r="C47" s="40" t="s">
        <v>33</v>
      </c>
      <c r="D47" s="17">
        <v>2000</v>
      </c>
      <c r="E47" s="37" t="s">
        <v>75</v>
      </c>
      <c r="F47" s="46">
        <v>620</v>
      </c>
      <c r="G47" s="7">
        <f t="shared" si="0"/>
        <v>1475600</v>
      </c>
    </row>
    <row r="48" spans="1:7" ht="12.75" customHeight="1">
      <c r="A48" s="14"/>
      <c r="B48" s="50" t="s">
        <v>32</v>
      </c>
      <c r="C48" s="40"/>
      <c r="D48" s="17"/>
      <c r="E48" s="37"/>
      <c r="F48" s="46"/>
      <c r="G48" s="7"/>
    </row>
    <row r="49" spans="1:8" ht="12.75" customHeight="1">
      <c r="A49" s="14"/>
      <c r="B49" s="39" t="s">
        <v>87</v>
      </c>
      <c r="C49" s="40" t="s">
        <v>33</v>
      </c>
      <c r="D49" s="17">
        <v>1000</v>
      </c>
      <c r="E49" s="37" t="s">
        <v>86</v>
      </c>
      <c r="F49" s="46">
        <v>992</v>
      </c>
      <c r="G49" s="7">
        <f>(D49*F49)*1.19</f>
        <v>1180480</v>
      </c>
    </row>
    <row r="50" spans="1:8" ht="12.75" customHeight="1">
      <c r="A50" s="14"/>
      <c r="B50" s="39" t="s">
        <v>95</v>
      </c>
      <c r="C50" s="40" t="s">
        <v>33</v>
      </c>
      <c r="D50" s="17">
        <v>500</v>
      </c>
      <c r="E50" s="37" t="s">
        <v>86</v>
      </c>
      <c r="F50" s="46">
        <v>796</v>
      </c>
      <c r="G50" s="7">
        <f t="shared" si="0"/>
        <v>473620</v>
      </c>
    </row>
    <row r="51" spans="1:8" ht="12.75" customHeight="1">
      <c r="A51" s="14"/>
      <c r="B51" s="50" t="s">
        <v>35</v>
      </c>
      <c r="C51" s="40"/>
      <c r="D51" s="17"/>
      <c r="E51" s="40"/>
      <c r="F51" s="46"/>
      <c r="G51" s="7"/>
    </row>
    <row r="52" spans="1:8" ht="12.75" customHeight="1">
      <c r="A52" s="14"/>
      <c r="B52" s="39" t="s">
        <v>88</v>
      </c>
      <c r="C52" s="40" t="s">
        <v>89</v>
      </c>
      <c r="D52" s="17">
        <v>1000</v>
      </c>
      <c r="E52" s="40" t="s">
        <v>90</v>
      </c>
      <c r="F52" s="46">
        <v>200</v>
      </c>
      <c r="G52" s="7">
        <f t="shared" si="0"/>
        <v>238000</v>
      </c>
    </row>
    <row r="53" spans="1:8" ht="13.5" customHeight="1">
      <c r="A53" s="14"/>
      <c r="B53" s="1" t="s">
        <v>34</v>
      </c>
      <c r="C53" s="2"/>
      <c r="D53" s="2"/>
      <c r="E53" s="2"/>
      <c r="F53" s="3"/>
      <c r="G53" s="4">
        <f>SUM(G43:G52)</f>
        <v>3565478</v>
      </c>
    </row>
    <row r="54" spans="1:8" ht="12" customHeight="1">
      <c r="A54" s="14"/>
      <c r="B54" s="14"/>
      <c r="C54" s="14"/>
      <c r="D54" s="14"/>
      <c r="E54" s="51"/>
      <c r="F54" s="34"/>
      <c r="G54" s="34"/>
    </row>
    <row r="55" spans="1:8" ht="12" customHeight="1">
      <c r="A55" s="14"/>
      <c r="B55" s="26" t="s">
        <v>35</v>
      </c>
      <c r="C55" s="35"/>
      <c r="D55" s="35"/>
      <c r="E55" s="35"/>
      <c r="F55" s="27"/>
      <c r="G55" s="27"/>
    </row>
    <row r="56" spans="1:8" ht="24" customHeight="1">
      <c r="A56" s="14"/>
      <c r="B56" s="84" t="s">
        <v>36</v>
      </c>
      <c r="C56" s="83" t="s">
        <v>29</v>
      </c>
      <c r="D56" s="83" t="s">
        <v>30</v>
      </c>
      <c r="E56" s="84" t="s">
        <v>17</v>
      </c>
      <c r="F56" s="83" t="s">
        <v>18</v>
      </c>
      <c r="G56" s="84" t="s">
        <v>19</v>
      </c>
    </row>
    <row r="57" spans="1:8" ht="12.75" customHeight="1">
      <c r="A57" s="14"/>
      <c r="B57" s="10"/>
      <c r="C57" s="8"/>
      <c r="D57" s="7">
        <v>0</v>
      </c>
      <c r="E57" s="9"/>
      <c r="F57" s="7">
        <v>0</v>
      </c>
      <c r="G57" s="7">
        <v>0</v>
      </c>
    </row>
    <row r="58" spans="1:8" ht="13.5" customHeight="1">
      <c r="A58" s="14"/>
      <c r="B58" s="1" t="s">
        <v>37</v>
      </c>
      <c r="C58" s="2"/>
      <c r="D58" s="2"/>
      <c r="E58" s="2"/>
      <c r="F58" s="3"/>
      <c r="G58" s="4">
        <v>0</v>
      </c>
    </row>
    <row r="59" spans="1:8" ht="12" customHeight="1">
      <c r="A59" s="14"/>
      <c r="B59" s="14"/>
      <c r="C59" s="14"/>
      <c r="D59" s="14"/>
      <c r="E59" s="14"/>
      <c r="F59" s="34"/>
      <c r="G59" s="34"/>
    </row>
    <row r="60" spans="1:8" ht="12" customHeight="1">
      <c r="A60" s="14"/>
      <c r="B60" s="26" t="s">
        <v>38</v>
      </c>
      <c r="C60" s="54"/>
      <c r="D60" s="54"/>
      <c r="E60" s="54"/>
      <c r="F60" s="54"/>
      <c r="G60" s="91">
        <f>G53+G39+G33+G26</f>
        <v>4530478</v>
      </c>
      <c r="H60" s="52"/>
    </row>
    <row r="61" spans="1:8" ht="12" customHeight="1">
      <c r="A61" s="14"/>
      <c r="B61" s="92" t="s">
        <v>39</v>
      </c>
      <c r="C61" s="53"/>
      <c r="D61" s="53"/>
      <c r="E61" s="53"/>
      <c r="F61" s="53"/>
      <c r="G61" s="93">
        <f>G60*0.05</f>
        <v>226523.90000000002</v>
      </c>
    </row>
    <row r="62" spans="1:8" ht="12" customHeight="1">
      <c r="A62" s="14"/>
      <c r="B62" s="26" t="s">
        <v>40</v>
      </c>
      <c r="C62" s="54"/>
      <c r="D62" s="54"/>
      <c r="E62" s="54"/>
      <c r="F62" s="54"/>
      <c r="G62" s="91">
        <f>G61+G60</f>
        <v>4757001.9000000004</v>
      </c>
    </row>
    <row r="63" spans="1:8" ht="12" customHeight="1">
      <c r="A63" s="14"/>
      <c r="B63" s="92" t="s">
        <v>41</v>
      </c>
      <c r="C63" s="53"/>
      <c r="D63" s="53"/>
      <c r="E63" s="53"/>
      <c r="F63" s="53"/>
      <c r="G63" s="93">
        <f>G12</f>
        <v>5400000</v>
      </c>
    </row>
    <row r="64" spans="1:8" ht="12" customHeight="1">
      <c r="A64" s="14"/>
      <c r="B64" s="26" t="s">
        <v>42</v>
      </c>
      <c r="C64" s="54"/>
      <c r="D64" s="54"/>
      <c r="E64" s="54"/>
      <c r="F64" s="54"/>
      <c r="G64" s="94">
        <f>G63-G62</f>
        <v>642998.09999999963</v>
      </c>
    </row>
    <row r="65" spans="1:7" ht="12" customHeight="1">
      <c r="A65" s="14"/>
      <c r="B65" s="55" t="s">
        <v>98</v>
      </c>
      <c r="C65" s="56"/>
      <c r="D65" s="56"/>
      <c r="E65" s="56"/>
      <c r="F65" s="56"/>
      <c r="G65" s="57"/>
    </row>
    <row r="66" spans="1:7" ht="12.75" customHeight="1">
      <c r="A66" s="14"/>
      <c r="B66" s="27"/>
      <c r="C66" s="56"/>
      <c r="D66" s="56"/>
      <c r="E66" s="56"/>
      <c r="F66" s="56"/>
      <c r="G66" s="57"/>
    </row>
    <row r="67" spans="1:7" ht="12" customHeight="1">
      <c r="A67" s="14"/>
      <c r="B67" s="58" t="s">
        <v>99</v>
      </c>
      <c r="C67" s="14"/>
      <c r="D67" s="14"/>
      <c r="E67" s="14"/>
      <c r="F67" s="14"/>
      <c r="G67" s="57"/>
    </row>
    <row r="68" spans="1:7" ht="12" customHeight="1">
      <c r="A68" s="14"/>
      <c r="B68" s="59" t="s">
        <v>43</v>
      </c>
      <c r="C68" s="60"/>
      <c r="D68" s="60"/>
      <c r="E68" s="60"/>
      <c r="F68" s="60"/>
      <c r="G68" s="61"/>
    </row>
    <row r="69" spans="1:7" ht="12" customHeight="1">
      <c r="A69" s="14"/>
      <c r="B69" s="62" t="s">
        <v>44</v>
      </c>
      <c r="C69" s="14"/>
      <c r="D69" s="14"/>
      <c r="E69" s="14"/>
      <c r="F69" s="14"/>
      <c r="G69" s="63"/>
    </row>
    <row r="70" spans="1:7" ht="12" customHeight="1">
      <c r="A70" s="14"/>
      <c r="B70" s="62" t="s">
        <v>45</v>
      </c>
      <c r="C70" s="14"/>
      <c r="D70" s="14"/>
      <c r="E70" s="14"/>
      <c r="F70" s="14"/>
      <c r="G70" s="63"/>
    </row>
    <row r="71" spans="1:7" ht="12" customHeight="1">
      <c r="A71" s="14"/>
      <c r="B71" s="62" t="s">
        <v>46</v>
      </c>
      <c r="C71" s="14"/>
      <c r="D71" s="14"/>
      <c r="E71" s="14"/>
      <c r="F71" s="14"/>
      <c r="G71" s="63"/>
    </row>
    <row r="72" spans="1:7" ht="12" customHeight="1">
      <c r="A72" s="14"/>
      <c r="B72" s="62" t="s">
        <v>47</v>
      </c>
      <c r="C72" s="14"/>
      <c r="D72" s="14"/>
      <c r="E72" s="14"/>
      <c r="F72" s="14"/>
      <c r="G72" s="63"/>
    </row>
    <row r="73" spans="1:7" ht="12.75" customHeight="1">
      <c r="A73" s="14"/>
      <c r="B73" s="64" t="s">
        <v>48</v>
      </c>
      <c r="C73" s="65"/>
      <c r="D73" s="65"/>
      <c r="E73" s="65"/>
      <c r="F73" s="65"/>
      <c r="G73" s="66"/>
    </row>
    <row r="74" spans="1:7" ht="12.75" customHeight="1">
      <c r="A74" s="14"/>
      <c r="B74" s="27"/>
      <c r="C74" s="14"/>
      <c r="D74" s="14"/>
      <c r="E74" s="14"/>
      <c r="F74" s="14"/>
      <c r="G74" s="57"/>
    </row>
    <row r="75" spans="1:7" ht="15" customHeight="1">
      <c r="A75" s="14"/>
      <c r="B75" s="97" t="s">
        <v>49</v>
      </c>
      <c r="C75" s="98"/>
      <c r="D75" s="67"/>
      <c r="E75" s="68"/>
      <c r="F75" s="68"/>
      <c r="G75" s="57"/>
    </row>
    <row r="76" spans="1:7" ht="12" customHeight="1">
      <c r="A76" s="14"/>
      <c r="B76" s="69" t="s">
        <v>36</v>
      </c>
      <c r="C76" s="69" t="s">
        <v>50</v>
      </c>
      <c r="D76" s="70" t="s">
        <v>51</v>
      </c>
      <c r="E76" s="68"/>
      <c r="F76" s="68"/>
      <c r="G76" s="57"/>
    </row>
    <row r="77" spans="1:7" ht="12" customHeight="1">
      <c r="A77" s="14"/>
      <c r="B77" s="71" t="s">
        <v>52</v>
      </c>
      <c r="C77" s="72">
        <f>G26</f>
        <v>620000</v>
      </c>
      <c r="D77" s="73">
        <f>(C77/C83)</f>
        <v>0.13033419221463838</v>
      </c>
      <c r="E77" s="68"/>
      <c r="F77" s="68"/>
      <c r="G77" s="57"/>
    </row>
    <row r="78" spans="1:7" ht="12" customHeight="1">
      <c r="A78" s="14"/>
      <c r="B78" s="71" t="s">
        <v>53</v>
      </c>
      <c r="C78" s="72">
        <f>G33</f>
        <v>220000</v>
      </c>
      <c r="D78" s="73">
        <v>7.0000000000000007E-2</v>
      </c>
      <c r="E78" s="68"/>
      <c r="F78" s="68"/>
      <c r="G78" s="57"/>
    </row>
    <row r="79" spans="1:7" ht="12" customHeight="1">
      <c r="A79" s="14"/>
      <c r="B79" s="71" t="s">
        <v>54</v>
      </c>
      <c r="C79" s="72">
        <f>G39</f>
        <v>125000</v>
      </c>
      <c r="D79" s="73">
        <f>(C79/C83)</f>
        <v>2.6277054881983543E-2</v>
      </c>
      <c r="E79" s="68"/>
      <c r="F79" s="68"/>
      <c r="G79" s="57"/>
    </row>
    <row r="80" spans="1:7" ht="12" customHeight="1">
      <c r="A80" s="14"/>
      <c r="B80" s="71" t="s">
        <v>28</v>
      </c>
      <c r="C80" s="72">
        <f>G53</f>
        <v>3565478</v>
      </c>
      <c r="D80" s="73">
        <f>(C80/C83)</f>
        <v>0.7495220886920394</v>
      </c>
      <c r="E80" s="68"/>
      <c r="F80" s="68"/>
      <c r="G80" s="57"/>
    </row>
    <row r="81" spans="1:7" ht="12" customHeight="1">
      <c r="A81" s="14"/>
      <c r="B81" s="71" t="s">
        <v>55</v>
      </c>
      <c r="C81" s="74"/>
      <c r="D81" s="73">
        <f>(C81/C83)</f>
        <v>0</v>
      </c>
      <c r="E81" s="75"/>
      <c r="F81" s="75"/>
      <c r="G81" s="57"/>
    </row>
    <row r="82" spans="1:7" ht="12" customHeight="1">
      <c r="A82" s="14"/>
      <c r="B82" s="71" t="s">
        <v>56</v>
      </c>
      <c r="C82" s="74">
        <f>G61</f>
        <v>226523.90000000002</v>
      </c>
      <c r="D82" s="73">
        <f>(C82/C83)</f>
        <v>4.7619047619047623E-2</v>
      </c>
      <c r="E82" s="75"/>
      <c r="F82" s="75"/>
      <c r="G82" s="57"/>
    </row>
    <row r="83" spans="1:7" ht="12.75" customHeight="1">
      <c r="A83" s="14"/>
      <c r="B83" s="69" t="s">
        <v>57</v>
      </c>
      <c r="C83" s="76">
        <f>SUM(C77:C82)</f>
        <v>4757001.9000000004</v>
      </c>
      <c r="D83" s="77">
        <f>SUM(D77:D82)</f>
        <v>1.0237523834077089</v>
      </c>
      <c r="E83" s="75"/>
      <c r="F83" s="75"/>
      <c r="G83" s="57"/>
    </row>
    <row r="84" spans="1:7" ht="12" customHeight="1">
      <c r="A84" s="14"/>
      <c r="B84" s="27"/>
      <c r="C84" s="56"/>
      <c r="D84" s="56"/>
      <c r="E84" s="56"/>
      <c r="F84" s="56"/>
      <c r="G84" s="57"/>
    </row>
    <row r="85" spans="1:7" ht="12.75" customHeight="1">
      <c r="A85" s="14"/>
      <c r="B85" s="13"/>
      <c r="C85" s="56"/>
      <c r="D85" s="56"/>
      <c r="E85" s="56"/>
      <c r="F85" s="56"/>
      <c r="G85" s="57"/>
    </row>
    <row r="86" spans="1:7" ht="12" customHeight="1">
      <c r="A86" s="14"/>
      <c r="B86" s="78"/>
      <c r="C86" s="79" t="s">
        <v>91</v>
      </c>
      <c r="D86" s="78"/>
      <c r="E86" s="78"/>
      <c r="F86" s="75"/>
      <c r="G86" s="57"/>
    </row>
    <row r="87" spans="1:7" ht="12" customHeight="1">
      <c r="A87" s="14"/>
      <c r="B87" s="69" t="s">
        <v>102</v>
      </c>
      <c r="C87" s="88">
        <v>900</v>
      </c>
      <c r="D87" s="88">
        <v>950</v>
      </c>
      <c r="E87" s="88">
        <v>1000</v>
      </c>
      <c r="F87" s="80"/>
      <c r="G87" s="81"/>
    </row>
    <row r="88" spans="1:7" ht="12.75" customHeight="1">
      <c r="A88" s="14"/>
      <c r="B88" s="69" t="s">
        <v>103</v>
      </c>
      <c r="C88" s="76">
        <f>(G62/C87)</f>
        <v>5285.5576666666675</v>
      </c>
      <c r="D88" s="76">
        <f>(G62/D87)</f>
        <v>5007.3704210526321</v>
      </c>
      <c r="E88" s="76">
        <f>(G62/E87)</f>
        <v>4757.0019000000002</v>
      </c>
      <c r="F88" s="80"/>
      <c r="G88" s="81"/>
    </row>
    <row r="89" spans="1:7" ht="15.6" customHeight="1">
      <c r="A89" s="14"/>
      <c r="B89" s="55" t="s">
        <v>58</v>
      </c>
      <c r="C89" s="14"/>
      <c r="D89" s="14"/>
      <c r="E89" s="14"/>
      <c r="F89" s="14"/>
      <c r="G89" s="14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GUARDA</vt:lpstr>
      <vt:lpstr>'PAPA GUARDA'!Área_de_impresión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2022-05-13T16:07:44Z</cp:lastPrinted>
  <dcterms:created xsi:type="dcterms:W3CDTF">2020-11-27T12:49:26Z</dcterms:created>
  <dcterms:modified xsi:type="dcterms:W3CDTF">2022-06-21T22:10:37Z</dcterms:modified>
</cp:coreProperties>
</file>