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recio Mayo-Junio\Chaitén\"/>
    </mc:Choice>
  </mc:AlternateContent>
  <bookViews>
    <workbookView xWindow="0" yWindow="0" windowWidth="20490" windowHeight="9050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/>
  <c r="G34" i="1"/>
  <c r="G35" i="1"/>
  <c r="G36" i="1"/>
  <c r="G44" i="1"/>
  <c r="D80" i="1" l="1"/>
  <c r="E80" i="1" s="1"/>
  <c r="C71" i="1"/>
  <c r="C80" i="1" l="1"/>
  <c r="G12" i="1"/>
  <c r="C74" i="1" l="1"/>
  <c r="G42" i="1"/>
  <c r="G33" i="1"/>
  <c r="G21" i="1"/>
  <c r="G56" i="1"/>
  <c r="G24" i="1" l="1"/>
  <c r="C70" i="1" s="1"/>
  <c r="G46" i="1"/>
  <c r="C73" i="1" s="1"/>
  <c r="G37" i="1"/>
  <c r="C72" i="1" s="1"/>
  <c r="G53" i="1" l="1"/>
  <c r="G54" i="1" s="1"/>
  <c r="G55" i="1" l="1"/>
  <c r="D81" i="1" s="1"/>
  <c r="C75" i="1"/>
  <c r="C76" i="1" s="1"/>
  <c r="D70" i="1" s="1"/>
  <c r="G57" i="1" l="1"/>
  <c r="E81" i="1"/>
  <c r="C81" i="1"/>
  <c r="D72" i="1"/>
  <c r="D75" i="1"/>
  <c r="D74" i="1"/>
  <c r="D73" i="1"/>
  <c r="D76" i="1" l="1"/>
</calcChain>
</file>

<file path=xl/sharedStrings.xml><?xml version="1.0" encoding="utf-8"?>
<sst xmlns="http://schemas.openxmlformats.org/spreadsheetml/2006/main" count="123" uniqueCount="91">
  <si>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</si>
  <si>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</si>
  <si>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</si>
  <si>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</si>
  <si>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</si>
  <si>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</si>
  <si>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</si>
  <si>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</si>
  <si>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</si>
  <si>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</si>
  <si>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</si>
  <si>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</si>
  <si>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</si>
  <si>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</si>
  <si>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</si>
  <si>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</si>
  <si>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</si>
  <si>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</si>
  <si>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</si>
  <si>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</si>
  <si>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</si>
  <si>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</si>
  <si>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</si>
  <si>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</si>
  <si>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</si>
  <si>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</si>
  <si>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</si>
  <si>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</si>
  <si>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</si>
  <si>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</si>
  <si>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</si>
  <si>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</si>
  <si>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</si>
  <si>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</si>
  <si>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</si>
  <si>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</si>
  <si>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</si>
  <si>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</si>
  <si>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</si>
  <si>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</si>
  <si>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</si>
  <si>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</si>
  <si>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</si>
  <si>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</si>
  <si>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</si>
  <si>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</si>
  <si>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</si>
  <si>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</si>
  <si>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</si>
  <si>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</si>
  <si>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</si>
  <si>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</si>
  <si>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</si>
  <si>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</si>
  <si>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</si>
  <si>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</si>
  <si>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</si>
  <si>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</si>
  <si>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</si>
  <si>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PAPA GUARDA</t>
  </si>
  <si>
    <t>LOS LAGOS</t>
  </si>
  <si>
    <t>CHAITEN</t>
  </si>
  <si>
    <t>PRECIO ESPERADO ($/KILO)</t>
  </si>
  <si>
    <t>Mercado Local</t>
  </si>
  <si>
    <t>siembra y abonadura</t>
  </si>
  <si>
    <t>Agosto - septiembre</t>
  </si>
  <si>
    <t>octubre - diciembre</t>
  </si>
  <si>
    <t>Aplicación Fungicida y/o Herbicida</t>
  </si>
  <si>
    <t>Cosecha y recolección</t>
  </si>
  <si>
    <t>Marzo - mayo</t>
  </si>
  <si>
    <t>MARZO - MAYO</t>
  </si>
  <si>
    <t>Marzo - Mayo</t>
  </si>
  <si>
    <t>Rastraje</t>
  </si>
  <si>
    <t>Surcado</t>
  </si>
  <si>
    <t>Aporca</t>
  </si>
  <si>
    <t>Mezcla papas</t>
  </si>
  <si>
    <t>FUNGICIDA</t>
  </si>
  <si>
    <t>ESCENARIOS COSTO UNITARIO  ($/kilo)</t>
  </si>
  <si>
    <t>Costo unitario ($/kilo) (*)</t>
  </si>
  <si>
    <t>6. El  costo de la mano de obra es de acuerdo a lo observado en faenas informales.</t>
  </si>
  <si>
    <t>3. Precio esperado por ventas corresponde a precio colocado en el domicilio del comprador.</t>
  </si>
  <si>
    <t>5. El costo de la maquinaria incluye costo del operador, implemento y combustible</t>
  </si>
  <si>
    <t>CHAITEN, PALENA Y FUTALEUFU</t>
  </si>
  <si>
    <t>DESIREE</t>
  </si>
  <si>
    <t>MEDIA</t>
  </si>
  <si>
    <t>RENDIMIENTO (KG/HÁ)</t>
  </si>
  <si>
    <t>Rendimiento (kilos/háHA)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</si>
  <si>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</si>
  <si>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</si>
  <si>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Agosto - sept.</t>
  </si>
  <si>
    <t>Septiembre - oct.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</si>
</sst>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6" fillId="0" borderId="0" applyFont="0" applyFill="0" applyBorder="0" applyAlignment="0" applyProtection="0"/>
  </cellStyleXfs>
  <cellXfs count="13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7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7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9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0" fontId="5" fillId="8" borderId="54" xfId="0" applyNumberFormat="1" applyFont="1" applyFill="1" applyBorder="1" applyAlignment="1">
      <alignment vertical="center"/>
    </xf>
    <xf numFmtId="3" fontId="5" fillId="8" borderId="54" xfId="0" applyNumberFormat="1" applyFont="1" applyFill="1" applyBorder="1" applyAlignment="1">
      <alignment vertical="center"/>
    </xf>
    <xf numFmtId="0" fontId="5" fillId="8" borderId="55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7" fontId="5" fillId="8" borderId="40" xfId="0" applyNumberFormat="1" applyFont="1" applyFill="1" applyBorder="1" applyAlignment="1">
      <alignment vertical="center"/>
    </xf>
    <xf numFmtId="49" fontId="9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4" workbookViewId="0">
      <selection activeCell="K44" sqref="K44"/>
    </sheetView>
  </sheetViews>
  <sheetFormatPr baseColWidth="10" defaultColWidth="10.81640625" defaultRowHeight="11.25" customHeight="1" x14ac:dyDescent="0.35"/>
  <cols>
    <col min="1" max="1" width="4.453125" style="33" customWidth="1"/>
    <col min="2" max="2" width="16.7265625" style="33" customWidth="1"/>
    <col min="3" max="3" width="19.453125" style="33" customWidth="1"/>
    <col min="4" max="4" width="9.453125" style="33" customWidth="1"/>
    <col min="5" max="5" width="14.453125" style="33" customWidth="1"/>
    <col min="6" max="6" width="11" style="33" customWidth="1"/>
    <col min="7" max="7" width="12.453125" style="33" customWidth="1"/>
    <col min="8" max="255" width="10.81640625" style="33" customWidth="1"/>
    <col min="256" max="16384" width="10.81640625" style="34"/>
  </cols>
  <sheetData>
    <row r="1" spans="1:7" ht="15" customHeight="1" x14ac:dyDescent="0.35">
      <c r="A1" s="32"/>
      <c r="B1" s="32"/>
      <c r="C1" s="32"/>
      <c r="D1" s="32"/>
      <c r="E1" s="32"/>
      <c r="F1" s="32"/>
      <c r="G1" s="32"/>
    </row>
    <row r="2" spans="1:7" ht="15" customHeight="1" x14ac:dyDescent="0.35">
      <c r="A2" s="32"/>
      <c r="B2" s="32"/>
      <c r="C2" s="32"/>
      <c r="D2" s="32"/>
      <c r="E2" s="32"/>
      <c r="F2" s="32"/>
      <c r="G2" s="32"/>
    </row>
    <row r="3" spans="1:7" ht="15" customHeight="1" x14ac:dyDescent="0.35">
      <c r="A3" s="32"/>
      <c r="B3" s="32"/>
      <c r="C3" s="32"/>
      <c r="D3" s="32"/>
      <c r="E3" s="32"/>
      <c r="F3" s="32"/>
      <c r="G3" s="32"/>
    </row>
    <row r="4" spans="1:7" ht="15" customHeight="1" x14ac:dyDescent="0.35">
      <c r="A4" s="32"/>
      <c r="B4" s="32"/>
      <c r="C4" s="32"/>
      <c r="D4" s="32"/>
      <c r="E4" s="32"/>
      <c r="F4" s="32"/>
      <c r="G4" s="32"/>
    </row>
    <row r="5" spans="1:7" ht="15" customHeight="1" x14ac:dyDescent="0.35">
      <c r="A5" s="32"/>
      <c r="B5" s="32"/>
      <c r="C5" s="32"/>
      <c r="D5" s="32"/>
      <c r="E5" s="32"/>
      <c r="F5" s="32"/>
      <c r="G5" s="32"/>
    </row>
    <row r="6" spans="1:7" ht="15" customHeight="1" x14ac:dyDescent="0.35">
      <c r="A6" s="32"/>
      <c r="B6" s="32"/>
      <c r="C6" s="32"/>
      <c r="D6" s="32"/>
      <c r="E6" s="32"/>
      <c r="F6" s="32"/>
      <c r="G6" s="32"/>
    </row>
    <row r="7" spans="1:7" ht="15" customHeight="1" x14ac:dyDescent="0.35">
      <c r="A7" s="32"/>
      <c r="B7" s="32"/>
      <c r="C7" s="32"/>
      <c r="D7" s="32"/>
      <c r="E7" s="32"/>
      <c r="F7" s="32"/>
      <c r="G7" s="32"/>
    </row>
    <row r="8" spans="1:7" ht="15" customHeight="1" x14ac:dyDescent="0.35">
      <c r="A8" s="32"/>
      <c r="B8" s="35"/>
      <c r="C8" s="36"/>
      <c r="D8" s="32"/>
      <c r="E8" s="36"/>
      <c r="F8" s="36"/>
      <c r="G8" s="36"/>
    </row>
    <row r="9" spans="1:7" ht="12" customHeight="1" x14ac:dyDescent="0.35">
      <c r="A9" s="37"/>
      <c r="B9" s="1" t="s">
        <v>0</v>
      </c>
      <c r="C9" s="38" t="s">
        <v>59</v>
      </c>
      <c r="D9" s="39"/>
      <c r="E9" s="127" t="s">
        <v>85</v>
      </c>
      <c r="F9" s="128"/>
      <c r="G9" s="40">
        <v>15000</v>
      </c>
    </row>
    <row r="10" spans="1:7" ht="18" customHeight="1" x14ac:dyDescent="0.35">
      <c r="A10" s="37"/>
      <c r="B10" s="64" t="s">
        <v>1</v>
      </c>
      <c r="C10" s="65" t="s">
        <v>83</v>
      </c>
      <c r="D10" s="39"/>
      <c r="E10" s="125" t="s">
        <v>2</v>
      </c>
      <c r="F10" s="126"/>
      <c r="G10" s="38" t="s">
        <v>70</v>
      </c>
    </row>
    <row r="11" spans="1:7" ht="18" customHeight="1" x14ac:dyDescent="0.35">
      <c r="A11" s="37"/>
      <c r="B11" s="64" t="s">
        <v>3</v>
      </c>
      <c r="C11" s="38" t="s">
        <v>84</v>
      </c>
      <c r="D11" s="39"/>
      <c r="E11" s="125" t="s">
        <v>62</v>
      </c>
      <c r="F11" s="126"/>
      <c r="G11" s="66">
        <v>500</v>
      </c>
    </row>
    <row r="12" spans="1:7" ht="11.25" customHeight="1" x14ac:dyDescent="0.35">
      <c r="A12" s="37"/>
      <c r="B12" s="64" t="s">
        <v>4</v>
      </c>
      <c r="C12" s="67" t="s">
        <v>60</v>
      </c>
      <c r="D12" s="39"/>
      <c r="E12" s="68" t="s">
        <v>5</v>
      </c>
      <c r="F12" s="69"/>
      <c r="G12" s="70">
        <f>(G9*G11)</f>
        <v>7500000</v>
      </c>
    </row>
    <row r="13" spans="1:7" ht="11.25" customHeight="1" x14ac:dyDescent="0.35">
      <c r="A13" s="37"/>
      <c r="B13" s="64" t="s">
        <v>6</v>
      </c>
      <c r="C13" s="38" t="s">
        <v>61</v>
      </c>
      <c r="D13" s="39"/>
      <c r="E13" s="125" t="s">
        <v>7</v>
      </c>
      <c r="F13" s="126"/>
      <c r="G13" s="38" t="s">
        <v>63</v>
      </c>
    </row>
    <row r="14" spans="1:7" ht="13.5" customHeight="1" x14ac:dyDescent="0.35">
      <c r="A14" s="37"/>
      <c r="B14" s="64" t="s">
        <v>8</v>
      </c>
      <c r="C14" s="38" t="s">
        <v>82</v>
      </c>
      <c r="D14" s="39"/>
      <c r="E14" s="125" t="s">
        <v>9</v>
      </c>
      <c r="F14" s="126"/>
      <c r="G14" s="38" t="s">
        <v>69</v>
      </c>
    </row>
    <row r="15" spans="1:7" ht="25.5" customHeight="1" x14ac:dyDescent="0.35">
      <c r="A15" s="37"/>
      <c r="B15" s="64" t="s">
        <v>10</v>
      </c>
      <c r="C15" s="71">
        <v>44713</v>
      </c>
      <c r="D15" s="39"/>
      <c r="E15" s="129" t="s">
        <v>11</v>
      </c>
      <c r="F15" s="130"/>
      <c r="G15" s="67" t="s">
        <v>12</v>
      </c>
    </row>
    <row r="16" spans="1:7" ht="12" customHeight="1" x14ac:dyDescent="0.35">
      <c r="A16" s="32"/>
      <c r="B16" s="41"/>
      <c r="C16" s="42"/>
      <c r="D16" s="4"/>
      <c r="E16" s="43"/>
      <c r="F16" s="43"/>
      <c r="G16" s="44"/>
    </row>
    <row r="17" spans="1:7" ht="12" customHeight="1" x14ac:dyDescent="0.35">
      <c r="A17" s="45"/>
      <c r="B17" s="131" t="s">
        <v>13</v>
      </c>
      <c r="C17" s="132"/>
      <c r="D17" s="132"/>
      <c r="E17" s="132"/>
      <c r="F17" s="132"/>
      <c r="G17" s="132"/>
    </row>
    <row r="18" spans="1:7" ht="12" customHeight="1" x14ac:dyDescent="0.35">
      <c r="A18" s="32"/>
      <c r="B18" s="46"/>
      <c r="C18" s="47"/>
      <c r="D18" s="47"/>
      <c r="E18" s="47"/>
      <c r="F18" s="48"/>
      <c r="G18" s="48"/>
    </row>
    <row r="19" spans="1:7" ht="12" customHeight="1" x14ac:dyDescent="0.35">
      <c r="A19" s="37"/>
      <c r="B19" s="2" t="s">
        <v>14</v>
      </c>
      <c r="C19" s="3"/>
      <c r="D19" s="4"/>
      <c r="E19" s="4"/>
      <c r="F19" s="4"/>
      <c r="G19" s="4"/>
    </row>
    <row r="20" spans="1:7" ht="24" customHeight="1" x14ac:dyDescent="0.35">
      <c r="A20" s="45"/>
      <c r="B20" s="5" t="s">
        <v>15</v>
      </c>
      <c r="C20" s="5" t="s">
        <v>16</v>
      </c>
      <c r="D20" s="5" t="s">
        <v>17</v>
      </c>
      <c r="E20" s="5" t="s">
        <v>18</v>
      </c>
      <c r="F20" s="5" t="s">
        <v>19</v>
      </c>
      <c r="G20" s="5" t="s">
        <v>20</v>
      </c>
    </row>
    <row r="21" spans="1:7" ht="18" customHeight="1" x14ac:dyDescent="0.35">
      <c r="A21" s="45"/>
      <c r="B21" s="72" t="s">
        <v>64</v>
      </c>
      <c r="C21" s="65" t="s">
        <v>21</v>
      </c>
      <c r="D21" s="73">
        <v>5</v>
      </c>
      <c r="E21" s="72" t="s">
        <v>65</v>
      </c>
      <c r="F21" s="70">
        <v>20000</v>
      </c>
      <c r="G21" s="70">
        <f>(D21*F21)</f>
        <v>100000</v>
      </c>
    </row>
    <row r="22" spans="1:7" ht="30" customHeight="1" x14ac:dyDescent="0.35">
      <c r="A22" s="45"/>
      <c r="B22" s="72" t="s">
        <v>67</v>
      </c>
      <c r="C22" s="65" t="s">
        <v>21</v>
      </c>
      <c r="D22" s="73">
        <v>3</v>
      </c>
      <c r="E22" s="72" t="s">
        <v>66</v>
      </c>
      <c r="F22" s="70">
        <v>20000</v>
      </c>
      <c r="G22" s="70">
        <f>(D22*F22)</f>
        <v>60000</v>
      </c>
    </row>
    <row r="23" spans="1:7" ht="21" customHeight="1" x14ac:dyDescent="0.35">
      <c r="A23" s="45"/>
      <c r="B23" s="72" t="s">
        <v>68</v>
      </c>
      <c r="C23" s="65" t="s">
        <v>21</v>
      </c>
      <c r="D23" s="73">
        <v>54</v>
      </c>
      <c r="E23" s="72" t="s">
        <v>71</v>
      </c>
      <c r="F23" s="70">
        <v>20000</v>
      </c>
      <c r="G23" s="70">
        <f>(D23*F23)</f>
        <v>1080000</v>
      </c>
    </row>
    <row r="24" spans="1:7" ht="12.75" customHeight="1" x14ac:dyDescent="0.35">
      <c r="A24" s="45"/>
      <c r="B24" s="74" t="s">
        <v>22</v>
      </c>
      <c r="C24" s="75"/>
      <c r="D24" s="75"/>
      <c r="E24" s="75"/>
      <c r="F24" s="76"/>
      <c r="G24" s="77">
        <f>SUM(G21:G23)</f>
        <v>1240000</v>
      </c>
    </row>
    <row r="25" spans="1:7" ht="12" customHeight="1" x14ac:dyDescent="0.35">
      <c r="A25" s="32"/>
      <c r="B25" s="46"/>
      <c r="C25" s="48"/>
      <c r="D25" s="48"/>
      <c r="E25" s="48"/>
      <c r="F25" s="49"/>
      <c r="G25" s="49"/>
    </row>
    <row r="26" spans="1:7" ht="12" customHeight="1" x14ac:dyDescent="0.35">
      <c r="A26" s="37"/>
      <c r="B26" s="6" t="s">
        <v>23</v>
      </c>
      <c r="C26" s="7"/>
      <c r="D26" s="8"/>
      <c r="E26" s="8"/>
      <c r="F26" s="9"/>
      <c r="G26" s="9"/>
    </row>
    <row r="27" spans="1:7" ht="24" customHeight="1" x14ac:dyDescent="0.35">
      <c r="A27" s="37"/>
      <c r="B27" s="10" t="s">
        <v>15</v>
      </c>
      <c r="C27" s="11" t="s">
        <v>16</v>
      </c>
      <c r="D27" s="11" t="s">
        <v>17</v>
      </c>
      <c r="E27" s="10" t="s">
        <v>18</v>
      </c>
      <c r="F27" s="11" t="s">
        <v>19</v>
      </c>
      <c r="G27" s="10" t="s">
        <v>20</v>
      </c>
    </row>
    <row r="28" spans="1:7" ht="12" customHeight="1" x14ac:dyDescent="0.35">
      <c r="A28" s="37"/>
      <c r="B28" s="12"/>
      <c r="C28" s="13"/>
      <c r="D28" s="13"/>
      <c r="E28" s="13"/>
      <c r="F28" s="12"/>
      <c r="G28" s="12"/>
    </row>
    <row r="29" spans="1:7" ht="12" customHeight="1" x14ac:dyDescent="0.35">
      <c r="A29" s="37"/>
      <c r="B29" s="14" t="s">
        <v>24</v>
      </c>
      <c r="C29" s="15"/>
      <c r="D29" s="15"/>
      <c r="E29" s="15"/>
      <c r="F29" s="16"/>
      <c r="G29" s="16"/>
    </row>
    <row r="30" spans="1:7" ht="12" customHeight="1" x14ac:dyDescent="0.35">
      <c r="A30" s="32"/>
      <c r="B30" s="50"/>
      <c r="C30" s="51"/>
      <c r="D30" s="51"/>
      <c r="E30" s="51"/>
      <c r="F30" s="52"/>
      <c r="G30" s="52"/>
    </row>
    <row r="31" spans="1:7" ht="12" customHeight="1" x14ac:dyDescent="0.35">
      <c r="A31" s="37"/>
      <c r="B31" s="6" t="s">
        <v>25</v>
      </c>
      <c r="C31" s="7"/>
      <c r="D31" s="8"/>
      <c r="E31" s="8"/>
      <c r="F31" s="9"/>
      <c r="G31" s="9"/>
    </row>
    <row r="32" spans="1:7" ht="24" customHeight="1" x14ac:dyDescent="0.35">
      <c r="A32" s="37"/>
      <c r="B32" s="17" t="s">
        <v>15</v>
      </c>
      <c r="C32" s="17" t="s">
        <v>16</v>
      </c>
      <c r="D32" s="17" t="s">
        <v>17</v>
      </c>
      <c r="E32" s="17" t="s">
        <v>18</v>
      </c>
      <c r="F32" s="18" t="s">
        <v>19</v>
      </c>
      <c r="G32" s="17" t="s">
        <v>20</v>
      </c>
    </row>
    <row r="33" spans="1:11" ht="12.75" customHeight="1" x14ac:dyDescent="0.35">
      <c r="A33" s="45"/>
      <c r="B33" s="72" t="s">
        <v>27</v>
      </c>
      <c r="C33" s="65" t="s">
        <v>26</v>
      </c>
      <c r="D33" s="73">
        <v>0.375</v>
      </c>
      <c r="E33" s="67" t="s">
        <v>89</v>
      </c>
      <c r="F33" s="70">
        <v>360000</v>
      </c>
      <c r="G33" s="70">
        <f t="shared" ref="G33:G36" si="0">(D33*F33)</f>
        <v>135000</v>
      </c>
    </row>
    <row r="34" spans="1:11" ht="12.75" customHeight="1" x14ac:dyDescent="0.35">
      <c r="A34" s="45"/>
      <c r="B34" s="72" t="s">
        <v>72</v>
      </c>
      <c r="C34" s="65" t="s">
        <v>26</v>
      </c>
      <c r="D34" s="73">
        <v>0.375</v>
      </c>
      <c r="E34" s="67" t="s">
        <v>89</v>
      </c>
      <c r="F34" s="70">
        <v>360000</v>
      </c>
      <c r="G34" s="70">
        <f t="shared" si="0"/>
        <v>135000</v>
      </c>
    </row>
    <row r="35" spans="1:11" ht="12.75" customHeight="1" x14ac:dyDescent="0.35">
      <c r="A35" s="45"/>
      <c r="B35" s="72" t="s">
        <v>73</v>
      </c>
      <c r="C35" s="65" t="s">
        <v>26</v>
      </c>
      <c r="D35" s="73">
        <v>1.125</v>
      </c>
      <c r="E35" s="67" t="s">
        <v>89</v>
      </c>
      <c r="F35" s="70">
        <v>360000</v>
      </c>
      <c r="G35" s="70">
        <f t="shared" si="0"/>
        <v>405000</v>
      </c>
    </row>
    <row r="36" spans="1:11" ht="17.25" customHeight="1" x14ac:dyDescent="0.35">
      <c r="A36" s="45"/>
      <c r="B36" s="72" t="s">
        <v>74</v>
      </c>
      <c r="C36" s="65" t="s">
        <v>26</v>
      </c>
      <c r="D36" s="73">
        <v>1.375</v>
      </c>
      <c r="E36" s="67" t="s">
        <v>90</v>
      </c>
      <c r="F36" s="70">
        <v>360000</v>
      </c>
      <c r="G36" s="70">
        <f t="shared" si="0"/>
        <v>495000</v>
      </c>
    </row>
    <row r="37" spans="1:11" ht="12.75" customHeight="1" x14ac:dyDescent="0.35">
      <c r="A37" s="37"/>
      <c r="B37" s="14" t="s">
        <v>28</v>
      </c>
      <c r="C37" s="15"/>
      <c r="D37" s="15"/>
      <c r="E37" s="15"/>
      <c r="F37" s="16"/>
      <c r="G37" s="59">
        <f>SUM(G33:G36)</f>
        <v>1170000</v>
      </c>
    </row>
    <row r="38" spans="1:11" ht="12" customHeight="1" x14ac:dyDescent="0.35">
      <c r="A38" s="32"/>
      <c r="B38" s="50"/>
      <c r="C38" s="51"/>
      <c r="D38" s="51"/>
      <c r="E38" s="51"/>
      <c r="F38" s="52"/>
      <c r="G38" s="52"/>
    </row>
    <row r="39" spans="1:11" ht="12" customHeight="1" x14ac:dyDescent="0.35">
      <c r="A39" s="37"/>
      <c r="B39" s="6" t="s">
        <v>29</v>
      </c>
      <c r="C39" s="7"/>
      <c r="D39" s="8"/>
      <c r="E39" s="8"/>
      <c r="F39" s="9"/>
      <c r="G39" s="9"/>
    </row>
    <row r="40" spans="1:11" ht="24" customHeight="1" x14ac:dyDescent="0.35">
      <c r="A40" s="37"/>
      <c r="B40" s="18" t="s">
        <v>30</v>
      </c>
      <c r="C40" s="18" t="s">
        <v>31</v>
      </c>
      <c r="D40" s="18" t="s">
        <v>32</v>
      </c>
      <c r="E40" s="18" t="s">
        <v>18</v>
      </c>
      <c r="F40" s="18" t="s">
        <v>19</v>
      </c>
      <c r="G40" s="18" t="s">
        <v>20</v>
      </c>
      <c r="K40" s="53"/>
    </row>
    <row r="41" spans="1:11" ht="12.75" customHeight="1" x14ac:dyDescent="0.35">
      <c r="A41" s="45"/>
      <c r="B41" s="78" t="s">
        <v>33</v>
      </c>
      <c r="C41" s="79"/>
      <c r="D41" s="79"/>
      <c r="E41" s="79"/>
      <c r="F41" s="79"/>
      <c r="G41" s="79"/>
      <c r="K41" s="53"/>
    </row>
    <row r="42" spans="1:11" ht="12.75" customHeight="1" x14ac:dyDescent="0.35">
      <c r="A42" s="45"/>
      <c r="B42" s="68" t="s">
        <v>34</v>
      </c>
      <c r="C42" s="80" t="s">
        <v>36</v>
      </c>
      <c r="D42" s="81">
        <v>2000</v>
      </c>
      <c r="E42" s="80" t="s">
        <v>65</v>
      </c>
      <c r="F42" s="40">
        <v>850</v>
      </c>
      <c r="G42" s="40">
        <f>(D42*F42)</f>
        <v>1700000</v>
      </c>
    </row>
    <row r="43" spans="1:11" ht="12.75" customHeight="1" x14ac:dyDescent="0.35">
      <c r="A43" s="45"/>
      <c r="B43" s="82" t="s">
        <v>35</v>
      </c>
      <c r="C43" s="83"/>
      <c r="D43" s="69"/>
      <c r="E43" s="83"/>
      <c r="F43" s="40"/>
      <c r="G43" s="40"/>
    </row>
    <row r="44" spans="1:11" ht="12.75" customHeight="1" x14ac:dyDescent="0.35">
      <c r="A44" s="45"/>
      <c r="B44" s="68" t="s">
        <v>75</v>
      </c>
      <c r="C44" s="80" t="s">
        <v>36</v>
      </c>
      <c r="D44" s="81">
        <v>2000</v>
      </c>
      <c r="E44" s="80" t="s">
        <v>65</v>
      </c>
      <c r="F44" s="40">
        <v>900</v>
      </c>
      <c r="G44" s="40">
        <f>(D44*F44)</f>
        <v>1800000</v>
      </c>
    </row>
    <row r="45" spans="1:11" ht="12.75" customHeight="1" x14ac:dyDescent="0.35">
      <c r="A45" s="45"/>
      <c r="B45" s="82" t="s">
        <v>76</v>
      </c>
      <c r="C45" s="83"/>
      <c r="D45" s="69"/>
      <c r="E45" s="83"/>
      <c r="F45" s="40"/>
      <c r="G45" s="40"/>
    </row>
    <row r="46" spans="1:11" ht="13.5" customHeight="1" x14ac:dyDescent="0.35">
      <c r="A46" s="37"/>
      <c r="B46" s="14" t="s">
        <v>37</v>
      </c>
      <c r="C46" s="15"/>
      <c r="D46" s="15"/>
      <c r="E46" s="15"/>
      <c r="F46" s="16"/>
      <c r="G46" s="59">
        <f>SUM(G41:G45)</f>
        <v>3500000</v>
      </c>
    </row>
    <row r="47" spans="1:11" ht="12" customHeight="1" x14ac:dyDescent="0.35">
      <c r="A47" s="32"/>
      <c r="B47" s="50"/>
      <c r="C47" s="51"/>
      <c r="D47" s="51"/>
      <c r="E47" s="54"/>
      <c r="F47" s="52"/>
      <c r="G47" s="52"/>
    </row>
    <row r="48" spans="1:11" ht="12" customHeight="1" x14ac:dyDescent="0.35">
      <c r="A48" s="37"/>
      <c r="B48" s="6" t="s">
        <v>38</v>
      </c>
      <c r="C48" s="7"/>
      <c r="D48" s="8"/>
      <c r="E48" s="8"/>
      <c r="F48" s="9"/>
      <c r="G48" s="9"/>
    </row>
    <row r="49" spans="1:7" ht="24" customHeight="1" x14ac:dyDescent="0.35">
      <c r="A49" s="37"/>
      <c r="B49" s="17" t="s">
        <v>39</v>
      </c>
      <c r="C49" s="18" t="s">
        <v>31</v>
      </c>
      <c r="D49" s="18" t="s">
        <v>32</v>
      </c>
      <c r="E49" s="17" t="s">
        <v>18</v>
      </c>
      <c r="F49" s="18" t="s">
        <v>19</v>
      </c>
      <c r="G49" s="17" t="s">
        <v>20</v>
      </c>
    </row>
    <row r="50" spans="1:7" ht="12.75" customHeight="1" x14ac:dyDescent="0.35">
      <c r="A50" s="45"/>
      <c r="B50" s="72"/>
      <c r="C50" s="80"/>
      <c r="D50" s="40"/>
      <c r="E50" s="65"/>
      <c r="F50" s="84"/>
      <c r="G50" s="40"/>
    </row>
    <row r="51" spans="1:7" ht="13.5" customHeight="1" x14ac:dyDescent="0.35">
      <c r="A51" s="37"/>
      <c r="B51" s="60" t="s">
        <v>40</v>
      </c>
      <c r="C51" s="61"/>
      <c r="D51" s="61"/>
      <c r="E51" s="61"/>
      <c r="F51" s="62"/>
      <c r="G51" s="63"/>
    </row>
    <row r="52" spans="1:7" ht="12" customHeight="1" x14ac:dyDescent="0.35">
      <c r="A52" s="32"/>
      <c r="B52" s="55"/>
      <c r="C52" s="55"/>
      <c r="D52" s="55"/>
      <c r="E52" s="55"/>
      <c r="F52" s="56"/>
      <c r="G52" s="56"/>
    </row>
    <row r="53" spans="1:7" ht="12" customHeight="1" x14ac:dyDescent="0.35">
      <c r="A53" s="57"/>
      <c r="B53" s="23" t="s">
        <v>41</v>
      </c>
      <c r="C53" s="24"/>
      <c r="D53" s="24"/>
      <c r="E53" s="24"/>
      <c r="F53" s="24"/>
      <c r="G53" s="25">
        <f>G24+G37+G46+G51</f>
        <v>5910000</v>
      </c>
    </row>
    <row r="54" spans="1:7" ht="12" customHeight="1" x14ac:dyDescent="0.35">
      <c r="A54" s="57"/>
      <c r="B54" s="26" t="s">
        <v>42</v>
      </c>
      <c r="C54" s="20"/>
      <c r="D54" s="20"/>
      <c r="E54" s="20"/>
      <c r="F54" s="20"/>
      <c r="G54" s="27">
        <f>G53*0.05</f>
        <v>295500</v>
      </c>
    </row>
    <row r="55" spans="1:7" ht="12" customHeight="1" x14ac:dyDescent="0.35">
      <c r="A55" s="57"/>
      <c r="B55" s="28" t="s">
        <v>43</v>
      </c>
      <c r="C55" s="19"/>
      <c r="D55" s="19"/>
      <c r="E55" s="19"/>
      <c r="F55" s="19"/>
      <c r="G55" s="29">
        <f>G54+G53</f>
        <v>6205500</v>
      </c>
    </row>
    <row r="56" spans="1:7" ht="12" customHeight="1" x14ac:dyDescent="0.35">
      <c r="A56" s="57"/>
      <c r="B56" s="26" t="s">
        <v>44</v>
      </c>
      <c r="C56" s="20"/>
      <c r="D56" s="20"/>
      <c r="E56" s="20"/>
      <c r="F56" s="20"/>
      <c r="G56" s="27">
        <f>G12</f>
        <v>7500000</v>
      </c>
    </row>
    <row r="57" spans="1:7" ht="12" customHeight="1" x14ac:dyDescent="0.35">
      <c r="A57" s="57"/>
      <c r="B57" s="30" t="s">
        <v>45</v>
      </c>
      <c r="C57" s="85"/>
      <c r="D57" s="85"/>
      <c r="E57" s="85"/>
      <c r="F57" s="85"/>
      <c r="G57" s="31">
        <f>G56-G55</f>
        <v>1294500</v>
      </c>
    </row>
    <row r="58" spans="1:7" ht="12" customHeight="1" x14ac:dyDescent="0.35">
      <c r="A58" s="57"/>
      <c r="B58" s="86" t="s">
        <v>87</v>
      </c>
      <c r="C58" s="87"/>
      <c r="D58" s="87"/>
      <c r="E58" s="87"/>
      <c r="F58" s="87"/>
      <c r="G58" s="21"/>
    </row>
    <row r="59" spans="1:7" ht="12.75" customHeight="1" thickBot="1" x14ac:dyDescent="0.4">
      <c r="A59" s="57"/>
      <c r="B59" s="88"/>
      <c r="C59" s="87"/>
      <c r="D59" s="87"/>
      <c r="E59" s="87"/>
      <c r="F59" s="87"/>
      <c r="G59" s="21"/>
    </row>
    <row r="60" spans="1:7" ht="12" customHeight="1" x14ac:dyDescent="0.35">
      <c r="A60" s="57"/>
      <c r="B60" s="89" t="s">
        <v>88</v>
      </c>
      <c r="C60" s="90"/>
      <c r="D60" s="90"/>
      <c r="E60" s="90"/>
      <c r="F60" s="91"/>
      <c r="G60" s="21"/>
    </row>
    <row r="61" spans="1:7" ht="12" customHeight="1" x14ac:dyDescent="0.35">
      <c r="A61" s="57"/>
      <c r="B61" s="92" t="s">
        <v>46</v>
      </c>
      <c r="C61" s="88"/>
      <c r="D61" s="88"/>
      <c r="E61" s="88"/>
      <c r="F61" s="93"/>
      <c r="G61" s="21"/>
    </row>
    <row r="62" spans="1:7" ht="12" customHeight="1" x14ac:dyDescent="0.35">
      <c r="A62" s="57"/>
      <c r="B62" s="92" t="s">
        <v>47</v>
      </c>
      <c r="C62" s="88"/>
      <c r="D62" s="88"/>
      <c r="E62" s="88"/>
      <c r="F62" s="93"/>
      <c r="G62" s="21"/>
    </row>
    <row r="63" spans="1:7" ht="12" customHeight="1" x14ac:dyDescent="0.35">
      <c r="A63" s="57"/>
      <c r="B63" s="92" t="s">
        <v>80</v>
      </c>
      <c r="C63" s="88"/>
      <c r="D63" s="88"/>
      <c r="E63" s="88"/>
      <c r="F63" s="93"/>
      <c r="G63" s="21"/>
    </row>
    <row r="64" spans="1:7" ht="12" customHeight="1" x14ac:dyDescent="0.35">
      <c r="A64" s="57"/>
      <c r="B64" s="92" t="s">
        <v>48</v>
      </c>
      <c r="C64" s="88"/>
      <c r="D64" s="88"/>
      <c r="E64" s="88"/>
      <c r="F64" s="93"/>
      <c r="G64" s="21"/>
    </row>
    <row r="65" spans="1:7" ht="12" customHeight="1" x14ac:dyDescent="0.35">
      <c r="A65" s="57"/>
      <c r="B65" s="92" t="s">
        <v>81</v>
      </c>
      <c r="C65" s="88"/>
      <c r="D65" s="88"/>
      <c r="E65" s="88"/>
      <c r="F65" s="93"/>
      <c r="G65" s="21"/>
    </row>
    <row r="66" spans="1:7" ht="12.75" customHeight="1" thickBot="1" x14ac:dyDescent="0.4">
      <c r="A66" s="57"/>
      <c r="B66" s="94" t="s">
        <v>79</v>
      </c>
      <c r="C66" s="95"/>
      <c r="D66" s="95"/>
      <c r="E66" s="95"/>
      <c r="F66" s="96"/>
      <c r="G66" s="21"/>
    </row>
    <row r="67" spans="1:7" ht="12.75" customHeight="1" x14ac:dyDescent="0.35">
      <c r="A67" s="57"/>
      <c r="B67" s="88"/>
      <c r="C67" s="88"/>
      <c r="D67" s="88"/>
      <c r="E67" s="88"/>
      <c r="F67" s="88"/>
      <c r="G67" s="21"/>
    </row>
    <row r="68" spans="1:7" ht="15" customHeight="1" thickBot="1" x14ac:dyDescent="0.4">
      <c r="A68" s="57"/>
      <c r="B68" s="123" t="s">
        <v>49</v>
      </c>
      <c r="C68" s="124"/>
      <c r="D68" s="97"/>
      <c r="E68" s="98"/>
      <c r="F68" s="98"/>
      <c r="G68" s="21"/>
    </row>
    <row r="69" spans="1:7" ht="12" customHeight="1" x14ac:dyDescent="0.35">
      <c r="A69" s="57"/>
      <c r="B69" s="99" t="s">
        <v>39</v>
      </c>
      <c r="C69" s="100" t="s">
        <v>50</v>
      </c>
      <c r="D69" s="101" t="s">
        <v>51</v>
      </c>
      <c r="E69" s="98"/>
      <c r="F69" s="98"/>
      <c r="G69" s="21"/>
    </row>
    <row r="70" spans="1:7" ht="12" customHeight="1" x14ac:dyDescent="0.35">
      <c r="A70" s="57"/>
      <c r="B70" s="102" t="s">
        <v>52</v>
      </c>
      <c r="C70" s="103">
        <f>G24</f>
        <v>1240000</v>
      </c>
      <c r="D70" s="104">
        <f>(C70/C76)</f>
        <v>0.19982273789380389</v>
      </c>
      <c r="E70" s="98"/>
      <c r="F70" s="98"/>
      <c r="G70" s="21"/>
    </row>
    <row r="71" spans="1:7" ht="12" customHeight="1" x14ac:dyDescent="0.35">
      <c r="A71" s="57"/>
      <c r="B71" s="102" t="s">
        <v>53</v>
      </c>
      <c r="C71" s="105">
        <f>G29</f>
        <v>0</v>
      </c>
      <c r="D71" s="104">
        <v>0</v>
      </c>
      <c r="E71" s="98"/>
      <c r="F71" s="98"/>
      <c r="G71" s="21"/>
    </row>
    <row r="72" spans="1:7" ht="12" customHeight="1" x14ac:dyDescent="0.35">
      <c r="A72" s="57"/>
      <c r="B72" s="102" t="s">
        <v>54</v>
      </c>
      <c r="C72" s="103">
        <f>G37</f>
        <v>1170000</v>
      </c>
      <c r="D72" s="104">
        <f>(C72/C76)</f>
        <v>0.18854242204496011</v>
      </c>
      <c r="E72" s="98"/>
      <c r="F72" s="98"/>
      <c r="G72" s="21"/>
    </row>
    <row r="73" spans="1:7" ht="12" customHeight="1" x14ac:dyDescent="0.35">
      <c r="A73" s="57"/>
      <c r="B73" s="102" t="s">
        <v>30</v>
      </c>
      <c r="C73" s="103">
        <f>G46</f>
        <v>3500000</v>
      </c>
      <c r="D73" s="104">
        <f>(C73/C76)</f>
        <v>0.56401579244218836</v>
      </c>
      <c r="E73" s="98"/>
      <c r="F73" s="98"/>
      <c r="G73" s="21"/>
    </row>
    <row r="74" spans="1:7" ht="12" customHeight="1" x14ac:dyDescent="0.35">
      <c r="A74" s="57"/>
      <c r="B74" s="102" t="s">
        <v>55</v>
      </c>
      <c r="C74" s="106">
        <f>G51</f>
        <v>0</v>
      </c>
      <c r="D74" s="104">
        <f>(C74/C76)</f>
        <v>0</v>
      </c>
      <c r="E74" s="107"/>
      <c r="F74" s="107"/>
      <c r="G74" s="21"/>
    </row>
    <row r="75" spans="1:7" ht="12" customHeight="1" x14ac:dyDescent="0.35">
      <c r="A75" s="57"/>
      <c r="B75" s="102" t="s">
        <v>56</v>
      </c>
      <c r="C75" s="106">
        <f>G54</f>
        <v>295500</v>
      </c>
      <c r="D75" s="104">
        <f>(C75/C76)</f>
        <v>4.7619047619047616E-2</v>
      </c>
      <c r="E75" s="107"/>
      <c r="F75" s="107"/>
      <c r="G75" s="21"/>
    </row>
    <row r="76" spans="1:7" ht="12.75" customHeight="1" thickBot="1" x14ac:dyDescent="0.4">
      <c r="A76" s="57"/>
      <c r="B76" s="108" t="s">
        <v>57</v>
      </c>
      <c r="C76" s="109">
        <f>SUM(C70:C75)</f>
        <v>6205500</v>
      </c>
      <c r="D76" s="110">
        <f>SUM(D70:D75)</f>
        <v>1</v>
      </c>
      <c r="E76" s="107"/>
      <c r="F76" s="107"/>
      <c r="G76" s="21"/>
    </row>
    <row r="77" spans="1:7" ht="12" customHeight="1" x14ac:dyDescent="0.35">
      <c r="A77" s="57"/>
      <c r="B77" s="88"/>
      <c r="C77" s="87"/>
      <c r="D77" s="87"/>
      <c r="E77" s="87"/>
      <c r="F77" s="87"/>
      <c r="G77" s="21"/>
    </row>
    <row r="78" spans="1:7" ht="12.75" customHeight="1" x14ac:dyDescent="0.35">
      <c r="A78" s="57"/>
      <c r="B78" s="111"/>
      <c r="C78" s="87"/>
      <c r="D78" s="87"/>
      <c r="E78" s="87"/>
      <c r="F78" s="87"/>
      <c r="G78" s="21"/>
    </row>
    <row r="79" spans="1:7" ht="12" customHeight="1" thickBot="1" x14ac:dyDescent="0.4">
      <c r="A79" s="58"/>
      <c r="B79" s="112"/>
      <c r="C79" s="113" t="s">
        <v>77</v>
      </c>
      <c r="D79" s="114"/>
      <c r="E79" s="115"/>
      <c r="F79" s="116"/>
      <c r="G79" s="21"/>
    </row>
    <row r="80" spans="1:7" ht="12" customHeight="1" x14ac:dyDescent="0.35">
      <c r="A80" s="57"/>
      <c r="B80" s="117" t="s">
        <v>86</v>
      </c>
      <c r="C80" s="118">
        <f>(D80*0.9)</f>
        <v>13500</v>
      </c>
      <c r="D80" s="119">
        <f>G9</f>
        <v>15000</v>
      </c>
      <c r="E80" s="120">
        <f>D80*1.1</f>
        <v>16500</v>
      </c>
      <c r="F80" s="121"/>
      <c r="G80" s="22"/>
    </row>
    <row r="81" spans="1:7" ht="12.75" customHeight="1" thickBot="1" x14ac:dyDescent="0.4">
      <c r="A81" s="57"/>
      <c r="B81" s="108" t="s">
        <v>78</v>
      </c>
      <c r="C81" s="109">
        <f>(G55/C80)</f>
        <v>459.66666666666669</v>
      </c>
      <c r="D81" s="109">
        <f>(G55/D80)</f>
        <v>413.7</v>
      </c>
      <c r="E81" s="122">
        <f>(G55/E80)</f>
        <v>376.09090909090907</v>
      </c>
      <c r="F81" s="121"/>
      <c r="G81" s="22"/>
    </row>
    <row r="82" spans="1:7" ht="15.65" customHeight="1" x14ac:dyDescent="0.35">
      <c r="A82" s="57"/>
      <c r="B82" s="86" t="s">
        <v>58</v>
      </c>
      <c r="C82" s="88"/>
      <c r="D82" s="88"/>
      <c r="E82" s="88"/>
      <c r="F82" s="88"/>
      <c r="G82" s="88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2022-07-26T12:11:25Z</dcterms:modified>
</cp:coreProperties>
</file>