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ODORO SCHMITD\"/>
    </mc:Choice>
  </mc:AlternateContent>
  <bookViews>
    <workbookView xWindow="0" yWindow="0" windowWidth="19200" windowHeight="6960"/>
  </bookViews>
  <sheets>
    <sheet name=" PAPA RI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64" i="1" l="1"/>
  <c r="G63" i="1" l="1"/>
  <c r="G65" i="1" s="1"/>
  <c r="G57" i="1"/>
  <c r="G58" i="1"/>
  <c r="G53" i="1"/>
  <c r="G54" i="1"/>
  <c r="G55" i="1"/>
  <c r="G50" i="1"/>
  <c r="D94" i="1" l="1"/>
  <c r="G12" i="1"/>
  <c r="G36" i="1"/>
  <c r="G37" i="1"/>
  <c r="G38" i="1"/>
  <c r="G39" i="1"/>
  <c r="G35" i="1"/>
  <c r="G46" i="1"/>
  <c r="G47" i="1"/>
  <c r="G49" i="1"/>
  <c r="G44" i="1"/>
  <c r="G22" i="1"/>
  <c r="G23" i="1"/>
  <c r="G24" i="1"/>
  <c r="G25" i="1"/>
  <c r="G21" i="1"/>
  <c r="G59" i="1" l="1"/>
  <c r="C87" i="1" s="1"/>
  <c r="G40" i="1"/>
  <c r="C86" i="1" s="1"/>
  <c r="C84" i="1"/>
  <c r="C88" i="1"/>
  <c r="G67" i="1" l="1"/>
  <c r="C85" i="1"/>
  <c r="G70" i="1"/>
  <c r="G68" i="1" l="1"/>
  <c r="C89" i="1" s="1"/>
  <c r="G69" i="1" l="1"/>
  <c r="D95" i="1" s="1"/>
  <c r="C90" i="1"/>
  <c r="D84" i="1" s="1"/>
  <c r="C95" i="1" l="1"/>
  <c r="E95" i="1"/>
  <c r="G71" i="1"/>
  <c r="D89" i="1"/>
  <c r="D87" i="1"/>
  <c r="D88" i="1"/>
  <c r="D86" i="1"/>
  <c r="D90" i="1" l="1"/>
</calcChain>
</file>

<file path=xl/sharedStrings.xml><?xml version="1.0" encoding="utf-8"?>
<sst xmlns="http://schemas.openxmlformats.org/spreadsheetml/2006/main" count="167" uniqueCount="115">
  <si>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</si>
  <si>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</si>
  <si>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</si>
  <si>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</si>
  <si>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</si>
  <si>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</si>
  <si>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</si>
  <si>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</si>
  <si>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</si>
  <si>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</si>
  <si>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</si>
  <si>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</si>
  <si>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</si>
  <si>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</si>
  <si>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</si>
  <si>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</si>
  <si>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</si>
  <si>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</si>
  <si>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</si>
  <si>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</si>
  <si>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</si>
  <si>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</si>
  <si>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</si>
  <si>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</si>
  <si>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</si>
  <si>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</si>
  <si>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</si>
  <si>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</si>
  <si>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</si>
  <si>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</si>
  <si>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</si>
  <si>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</si>
  <si>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</si>
  <si>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</si>
  <si>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</si>
  <si>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</si>
  <si>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</si>
  <si>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</si>
  <si>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</si>
  <si>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</si>
  <si>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</si>
  <si>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</si>
  <si>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</si>
  <si>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</si>
  <si>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</si>
  <si>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</si>
  <si>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</si>
  <si>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</si>
  <si>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</si>
  <si>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</si>
  <si>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</si>
  <si>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</si>
  <si>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</si>
  <si>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</si>
  <si>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</si>
  <si>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</si>
  <si>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Dic-Mar</t>
  </si>
  <si>
    <t xml:space="preserve"> </t>
  </si>
  <si>
    <t>Aplicación pesticidas</t>
  </si>
  <si>
    <t>Superfosfato triple</t>
  </si>
  <si>
    <t>Lt</t>
  </si>
  <si>
    <t>PRECIO ESPERADO ($/Unidades)</t>
  </si>
  <si>
    <t>PATAGONIA</t>
  </si>
  <si>
    <t>ARAUCANÍA</t>
  </si>
  <si>
    <t>TEODORO SCHMIDT</t>
  </si>
  <si>
    <t>Dic-Abril</t>
  </si>
  <si>
    <t>Aplicacción de desecante</t>
  </si>
  <si>
    <t>Selección y desifección</t>
  </si>
  <si>
    <t>Siembra y abono manual</t>
  </si>
  <si>
    <t>Octubre-Noviembre.</t>
  </si>
  <si>
    <t>Noviembre -Diciembre.</t>
  </si>
  <si>
    <t>Fertilización en aporca</t>
  </si>
  <si>
    <t>Noviembre</t>
  </si>
  <si>
    <t>Abril-Mayo</t>
  </si>
  <si>
    <t>Aplicación Fungicidas</t>
  </si>
  <si>
    <t>Aradura y cincel(1)</t>
  </si>
  <si>
    <t>Septiembre</t>
  </si>
  <si>
    <t>Rastraje y vibro(3)</t>
  </si>
  <si>
    <t>Siembra mecanizada</t>
  </si>
  <si>
    <t>Septiembre-Octubre</t>
  </si>
  <si>
    <t xml:space="preserve">Aporca </t>
  </si>
  <si>
    <t>SEMILLAS</t>
  </si>
  <si>
    <t>Kg</t>
  </si>
  <si>
    <t>Septiembre-Octubre.</t>
  </si>
  <si>
    <t>HERBICIDAS</t>
  </si>
  <si>
    <t>Glifosato</t>
  </si>
  <si>
    <t>Agosto-Septiembre.</t>
  </si>
  <si>
    <t>FUNGICIDAS</t>
  </si>
  <si>
    <t>Moxan 2 aplic.</t>
  </si>
  <si>
    <t>Noviembre - Diciembre.</t>
  </si>
  <si>
    <t>Forun 2 aplic.</t>
  </si>
  <si>
    <t>FERTILIZANTES</t>
  </si>
  <si>
    <t xml:space="preserve">Septiembre  </t>
  </si>
  <si>
    <t>Muriato Potasio</t>
  </si>
  <si>
    <t>CAN 27</t>
  </si>
  <si>
    <t>Hilo</t>
  </si>
  <si>
    <t>Sacos</t>
  </si>
  <si>
    <t>Bectra</t>
  </si>
  <si>
    <t xml:space="preserve">Cosecha </t>
  </si>
  <si>
    <t>MERCADO CENTRAL</t>
  </si>
  <si>
    <t>PAPA RIEGO</t>
  </si>
  <si>
    <t>HELADAS</t>
  </si>
  <si>
    <t>Nov - febrero</t>
  </si>
  <si>
    <t>Hrs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</si>
  <si>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</si>
  <si>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</si>
  <si>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Unidades</t>
  </si>
  <si>
    <t>RENDIMIENTO (kilos/ha)</t>
  </si>
  <si>
    <t>Riego</t>
  </si>
  <si>
    <t>$/há</t>
  </si>
  <si>
    <t>ESCENARIOS COSTO UNITARIO  ($/kilo)</t>
  </si>
  <si>
    <t>Rendimiento  (kilo/há)</t>
  </si>
  <si>
    <t>Costo unitario ($/kilo) (*)</t>
  </si>
  <si>
    <t>Noviembre-Febrero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</si>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</sst>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7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0" fontId="4" fillId="0" borderId="46" xfId="0" applyFont="1" applyBorder="1"/>
    <xf numFmtId="0" fontId="4" fillId="0" borderId="46" xfId="0" applyFont="1" applyBorder="1" applyAlignment="1">
      <alignment horizontal="center"/>
    </xf>
    <xf numFmtId="0" fontId="5" fillId="0" borderId="46" xfId="0" applyFont="1" applyBorder="1"/>
    <xf numFmtId="0" fontId="4" fillId="0" borderId="41" xfId="0" applyFont="1" applyFill="1" applyBorder="1"/>
    <xf numFmtId="0" fontId="4" fillId="0" borderId="41" xfId="0" applyFont="1" applyFill="1" applyBorder="1" applyAlignment="1">
      <alignment horizontal="center" wrapText="1"/>
    </xf>
    <xf numFmtId="0" fontId="4" fillId="0" borderId="41" xfId="0" applyFont="1" applyBorder="1" applyAlignment="1">
      <alignment horizontal="center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41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right" vertical="center" wrapText="1"/>
    </xf>
    <xf numFmtId="49" fontId="2" fillId="3" borderId="47" xfId="0" applyNumberFormat="1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vertical="center"/>
    </xf>
    <xf numFmtId="3" fontId="2" fillId="3" borderId="47" xfId="0" applyNumberFormat="1" applyFont="1" applyFill="1" applyBorder="1" applyAlignment="1">
      <alignment horizontal="right" vertical="center"/>
    </xf>
    <xf numFmtId="49" fontId="2" fillId="0" borderId="47" xfId="0" applyNumberFormat="1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vertical="center"/>
    </xf>
    <xf numFmtId="3" fontId="2" fillId="0" borderId="47" xfId="0" applyNumberFormat="1" applyFont="1" applyFill="1" applyBorder="1" applyAlignment="1">
      <alignment horizontal="center" vertical="center"/>
    </xf>
    <xf numFmtId="49" fontId="7" fillId="10" borderId="47" xfId="0" applyNumberFormat="1" applyFont="1" applyFill="1" applyBorder="1" applyAlignment="1">
      <alignment vertical="center"/>
    </xf>
    <xf numFmtId="49" fontId="7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9" fillId="7" borderId="21" xfId="0" applyNumberFormat="1" applyFont="1" applyFill="1" applyBorder="1" applyAlignment="1">
      <alignment vertical="center"/>
    </xf>
    <xf numFmtId="49" fontId="9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9" fillId="2" borderId="2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165" fontId="9" fillId="2" borderId="5" xfId="0" applyNumberFormat="1" applyFont="1" applyFill="1" applyBorder="1" applyAlignment="1">
      <alignment vertical="center"/>
    </xf>
    <xf numFmtId="0" fontId="7" fillId="6" borderId="17" xfId="0" applyFont="1" applyFill="1" applyBorder="1" applyAlignment="1">
      <alignment vertical="center"/>
    </xf>
    <xf numFmtId="49" fontId="9" fillId="7" borderId="25" xfId="0" applyNumberFormat="1" applyFont="1" applyFill="1" applyBorder="1" applyAlignment="1">
      <alignment vertical="center"/>
    </xf>
    <xf numFmtId="165" fontId="9" fillId="7" borderId="26" xfId="0" applyNumberFormat="1" applyFont="1" applyFill="1" applyBorder="1" applyAlignment="1">
      <alignment vertical="center"/>
    </xf>
    <xf numFmtId="9" fontId="9" fillId="7" borderId="27" xfId="0" applyNumberFormat="1" applyFont="1" applyFill="1" applyBorder="1" applyAlignment="1">
      <alignment vertical="center"/>
    </xf>
    <xf numFmtId="49" fontId="9" fillId="7" borderId="39" xfId="0" applyNumberFormat="1" applyFont="1" applyFill="1" applyBorder="1" applyAlignment="1">
      <alignment vertical="center"/>
    </xf>
    <xf numFmtId="3" fontId="9" fillId="7" borderId="40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164" fontId="9" fillId="2" borderId="17" xfId="0" applyNumberFormat="1" applyFont="1" applyFill="1" applyBorder="1" applyAlignment="1">
      <alignment horizontal="right" vertical="center"/>
    </xf>
    <xf numFmtId="165" fontId="9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3" fontId="4" fillId="0" borderId="46" xfId="0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3" fontId="4" fillId="0" borderId="41" xfId="0" applyNumberFormat="1" applyFont="1" applyFill="1" applyBorder="1" applyAlignment="1">
      <alignment horizontal="right" vertical="center" wrapText="1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7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49" fontId="1" fillId="2" borderId="48" xfId="0" applyNumberFormat="1" applyFont="1" applyFill="1" applyBorder="1" applyAlignment="1">
      <alignment horizontal="left"/>
    </xf>
    <xf numFmtId="49" fontId="1" fillId="2" borderId="48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wrapText="1"/>
    </xf>
    <xf numFmtId="17" fontId="4" fillId="0" borderId="49" xfId="1" applyNumberFormat="1" applyFont="1" applyBorder="1" applyAlignment="1">
      <alignment horizontal="left" vertical="center"/>
    </xf>
    <xf numFmtId="0" fontId="4" fillId="0" borderId="46" xfId="0" applyFont="1" applyBorder="1" applyAlignment="1">
      <alignment horizontal="right"/>
    </xf>
    <xf numFmtId="0" fontId="2" fillId="3" borderId="5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49" fontId="7" fillId="5" borderId="52" xfId="0" applyNumberFormat="1" applyFont="1" applyFill="1" applyBorder="1" applyAlignment="1">
      <alignment vertical="center"/>
    </xf>
    <xf numFmtId="0" fontId="7" fillId="5" borderId="53" xfId="0" applyFont="1" applyFill="1" applyBorder="1" applyAlignment="1">
      <alignment vertical="center"/>
    </xf>
    <xf numFmtId="164" fontId="7" fillId="5" borderId="54" xfId="0" applyNumberFormat="1" applyFont="1" applyFill="1" applyBorder="1" applyAlignment="1">
      <alignment vertical="center"/>
    </xf>
    <xf numFmtId="49" fontId="7" fillId="3" borderId="55" xfId="0" applyNumberFormat="1" applyFont="1" applyFill="1" applyBorder="1" applyAlignment="1">
      <alignment vertical="center"/>
    </xf>
    <xf numFmtId="164" fontId="7" fillId="3" borderId="56" xfId="0" applyNumberFormat="1" applyFont="1" applyFill="1" applyBorder="1" applyAlignment="1">
      <alignment vertical="center"/>
    </xf>
    <xf numFmtId="49" fontId="7" fillId="5" borderId="55" xfId="0" applyNumberFormat="1" applyFont="1" applyFill="1" applyBorder="1" applyAlignment="1">
      <alignment vertical="center"/>
    </xf>
    <xf numFmtId="164" fontId="7" fillId="5" borderId="56" xfId="0" applyNumberFormat="1" applyFont="1" applyFill="1" applyBorder="1" applyAlignment="1">
      <alignment vertical="center"/>
    </xf>
    <xf numFmtId="49" fontId="7" fillId="5" borderId="57" xfId="0" applyNumberFormat="1" applyFont="1" applyFill="1" applyBorder="1" applyAlignment="1">
      <alignment vertical="center"/>
    </xf>
    <xf numFmtId="0" fontId="7" fillId="5" borderId="58" xfId="0" applyFont="1" applyFill="1" applyBorder="1" applyAlignment="1">
      <alignment vertical="center"/>
    </xf>
    <xf numFmtId="164" fontId="7" fillId="5" borderId="59" xfId="0" applyNumberFormat="1" applyFont="1" applyFill="1" applyBorder="1" applyAlignment="1">
      <alignment vertical="center"/>
    </xf>
    <xf numFmtId="0" fontId="4" fillId="9" borderId="46" xfId="0" applyFont="1" applyFill="1" applyBorder="1" applyAlignment="1">
      <alignment horizontal="right"/>
    </xf>
    <xf numFmtId="3" fontId="4" fillId="9" borderId="46" xfId="0" applyNumberFormat="1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1" fillId="8" borderId="43" xfId="0" applyNumberFormat="1" applyFont="1" applyFill="1" applyBorder="1" applyAlignment="1">
      <alignment horizontal="center" vertical="center"/>
    </xf>
    <xf numFmtId="49" fontId="11" fillId="8" borderId="44" xfId="0" applyNumberFormat="1" applyFont="1" applyFill="1" applyBorder="1" applyAlignment="1">
      <alignment horizontal="center" vertical="center"/>
    </xf>
    <xf numFmtId="49" fontId="11" fillId="8" borderId="45" xfId="0" applyNumberFormat="1" applyFont="1" applyFill="1" applyBorder="1" applyAlignment="1">
      <alignment horizontal="center" vertical="center"/>
    </xf>
    <xf numFmtId="49" fontId="11" fillId="8" borderId="28" xfId="0" applyNumberFormat="1" applyFont="1" applyFill="1" applyBorder="1" applyAlignment="1">
      <alignment vertical="center"/>
    </xf>
    <xf numFmtId="0" fontId="9" fillId="8" borderId="2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1000124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workbookViewId="0">
      <selection activeCell="I58" sqref="I58"/>
    </sheetView>
  </sheetViews>
  <sheetFormatPr baseColWidth="10" defaultColWidth="10.85546875" defaultRowHeight="11.25" customHeight="1" x14ac:dyDescent="0.25"/>
  <cols>
    <col min="1" max="1" width="6.7109375" style="1" customWidth="1"/>
    <col min="2" max="2" width="21.28515625" style="1" customWidth="1"/>
    <col min="3" max="3" width="17" style="1" customWidth="1"/>
    <col min="4" max="4" width="14.85546875" style="1" customWidth="1"/>
    <col min="5" max="5" width="17" style="1" customWidth="1"/>
    <col min="6" max="6" width="18.7109375" style="1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5"/>
    </row>
    <row r="2" spans="1:7" ht="15" customHeight="1" x14ac:dyDescent="0.25">
      <c r="A2" s="2"/>
      <c r="B2" s="2"/>
      <c r="C2" s="2"/>
      <c r="D2" s="2"/>
      <c r="E2" s="2"/>
      <c r="F2" s="2"/>
      <c r="G2" s="15"/>
    </row>
    <row r="3" spans="1:7" ht="15" customHeight="1" x14ac:dyDescent="0.25">
      <c r="A3" s="2"/>
      <c r="B3" s="2"/>
      <c r="C3" s="2"/>
      <c r="D3" s="2"/>
      <c r="E3" s="2"/>
      <c r="F3" s="2"/>
      <c r="G3" s="15"/>
    </row>
    <row r="4" spans="1:7" ht="15" customHeight="1" x14ac:dyDescent="0.25">
      <c r="A4" s="2"/>
      <c r="B4" s="2"/>
      <c r="C4" s="2"/>
      <c r="D4" s="2"/>
      <c r="E4" s="2"/>
      <c r="F4" s="2"/>
      <c r="G4" s="15"/>
    </row>
    <row r="5" spans="1:7" ht="15" customHeight="1" x14ac:dyDescent="0.25">
      <c r="A5" s="2"/>
      <c r="B5" s="2"/>
      <c r="C5" s="2"/>
      <c r="D5" s="2"/>
      <c r="E5" s="2"/>
      <c r="F5" s="2"/>
      <c r="G5" s="15"/>
    </row>
    <row r="6" spans="1:7" ht="15" customHeight="1" x14ac:dyDescent="0.25">
      <c r="A6" s="2"/>
      <c r="B6" s="2"/>
      <c r="C6" s="2"/>
      <c r="D6" s="2"/>
      <c r="E6" s="2"/>
      <c r="F6" s="2"/>
      <c r="G6" s="15"/>
    </row>
    <row r="7" spans="1:7" ht="15" customHeight="1" x14ac:dyDescent="0.25">
      <c r="A7" s="2"/>
      <c r="B7" s="2"/>
      <c r="C7" s="2"/>
      <c r="D7" s="2"/>
      <c r="E7" s="2"/>
      <c r="F7" s="2"/>
      <c r="G7" s="15"/>
    </row>
    <row r="8" spans="1:7" ht="15" customHeight="1" x14ac:dyDescent="0.25">
      <c r="A8" s="2"/>
      <c r="B8" s="121"/>
      <c r="C8" s="3"/>
      <c r="D8" s="2"/>
      <c r="E8" s="3"/>
      <c r="F8" s="3"/>
      <c r="G8" s="16"/>
    </row>
    <row r="9" spans="1:7" ht="12" customHeight="1" x14ac:dyDescent="0.25">
      <c r="A9" s="12"/>
      <c r="B9" s="123" t="s">
        <v>0</v>
      </c>
      <c r="C9" s="125" t="s">
        <v>100</v>
      </c>
      <c r="D9" s="34"/>
      <c r="E9" s="145" t="s">
        <v>107</v>
      </c>
      <c r="F9" s="146"/>
      <c r="G9" s="21">
        <v>30000</v>
      </c>
    </row>
    <row r="10" spans="1:7" ht="18" customHeight="1" x14ac:dyDescent="0.25">
      <c r="A10" s="12"/>
      <c r="B10" s="124" t="s">
        <v>1</v>
      </c>
      <c r="C10" s="126" t="s">
        <v>62</v>
      </c>
      <c r="D10" s="34"/>
      <c r="E10" s="147" t="s">
        <v>2</v>
      </c>
      <c r="F10" s="148"/>
      <c r="G10" s="5" t="s">
        <v>65</v>
      </c>
    </row>
    <row r="11" spans="1:7" ht="18" customHeight="1" x14ac:dyDescent="0.25">
      <c r="A11" s="12"/>
      <c r="B11" s="124" t="s">
        <v>3</v>
      </c>
      <c r="C11" s="125" t="s">
        <v>55</v>
      </c>
      <c r="D11" s="34"/>
      <c r="E11" s="147" t="s">
        <v>61</v>
      </c>
      <c r="F11" s="148"/>
      <c r="G11" s="17">
        <v>240</v>
      </c>
    </row>
    <row r="12" spans="1:7" ht="11.25" customHeight="1" x14ac:dyDescent="0.25">
      <c r="A12" s="12"/>
      <c r="B12" s="124" t="s">
        <v>4</v>
      </c>
      <c r="C12" s="127" t="s">
        <v>63</v>
      </c>
      <c r="D12" s="34"/>
      <c r="E12" s="28" t="s">
        <v>5</v>
      </c>
      <c r="F12" s="29"/>
      <c r="G12" s="14">
        <f>G9*G11</f>
        <v>7200000</v>
      </c>
    </row>
    <row r="13" spans="1:7" ht="11.25" customHeight="1" x14ac:dyDescent="0.25">
      <c r="A13" s="12"/>
      <c r="B13" s="124" t="s">
        <v>6</v>
      </c>
      <c r="C13" s="125" t="s">
        <v>64</v>
      </c>
      <c r="D13" s="34"/>
      <c r="E13" s="147" t="s">
        <v>7</v>
      </c>
      <c r="F13" s="148"/>
      <c r="G13" s="5" t="s">
        <v>99</v>
      </c>
    </row>
    <row r="14" spans="1:7" ht="13.5" customHeight="1" x14ac:dyDescent="0.25">
      <c r="A14" s="12"/>
      <c r="B14" s="124" t="s">
        <v>8</v>
      </c>
      <c r="C14" s="125" t="s">
        <v>64</v>
      </c>
      <c r="D14" s="34"/>
      <c r="E14" s="147" t="s">
        <v>9</v>
      </c>
      <c r="F14" s="148"/>
      <c r="G14" s="5" t="s">
        <v>56</v>
      </c>
    </row>
    <row r="15" spans="1:7" ht="25.5" customHeight="1" x14ac:dyDescent="0.25">
      <c r="A15" s="12"/>
      <c r="B15" s="124" t="s">
        <v>10</v>
      </c>
      <c r="C15" s="128">
        <v>44732</v>
      </c>
      <c r="D15" s="34"/>
      <c r="E15" s="149" t="s">
        <v>11</v>
      </c>
      <c r="F15" s="150"/>
      <c r="G15" s="6" t="s">
        <v>101</v>
      </c>
    </row>
    <row r="16" spans="1:7" ht="12" customHeight="1" x14ac:dyDescent="0.25">
      <c r="A16" s="2"/>
      <c r="B16" s="122"/>
      <c r="C16" s="35"/>
      <c r="D16" s="36"/>
      <c r="E16" s="37"/>
      <c r="F16" s="37"/>
      <c r="G16" s="38"/>
    </row>
    <row r="17" spans="1:7" ht="12" customHeight="1" x14ac:dyDescent="0.25">
      <c r="A17" s="7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39"/>
      <c r="C18" s="40"/>
      <c r="D18" s="40"/>
      <c r="E18" s="40"/>
      <c r="F18" s="41"/>
      <c r="G18" s="42"/>
    </row>
    <row r="19" spans="1:7" ht="12" customHeight="1" x14ac:dyDescent="0.25">
      <c r="A19" s="4"/>
      <c r="B19" s="43" t="s">
        <v>13</v>
      </c>
      <c r="C19" s="44"/>
      <c r="D19" s="45"/>
      <c r="E19" s="45"/>
      <c r="F19" s="45"/>
      <c r="G19" s="46"/>
    </row>
    <row r="20" spans="1:7" ht="24" customHeight="1" x14ac:dyDescent="0.25">
      <c r="A20" s="7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 x14ac:dyDescent="0.25">
      <c r="A21" s="7"/>
      <c r="B21" s="22" t="s">
        <v>66</v>
      </c>
      <c r="C21" s="23" t="s">
        <v>20</v>
      </c>
      <c r="D21" s="129">
        <v>0.25</v>
      </c>
      <c r="E21" s="129" t="s">
        <v>76</v>
      </c>
      <c r="F21" s="117">
        <v>18000</v>
      </c>
      <c r="G21" s="30">
        <f>D21*F21</f>
        <v>4500</v>
      </c>
    </row>
    <row r="22" spans="1:7" ht="12.75" customHeight="1" x14ac:dyDescent="0.25">
      <c r="A22" s="7"/>
      <c r="B22" s="22" t="s">
        <v>67</v>
      </c>
      <c r="C22" s="23" t="s">
        <v>20</v>
      </c>
      <c r="D22" s="129">
        <v>1</v>
      </c>
      <c r="E22" s="129" t="s">
        <v>76</v>
      </c>
      <c r="F22" s="117">
        <v>18000</v>
      </c>
      <c r="G22" s="30">
        <f t="shared" ref="G22:G25" si="0">D22*F22</f>
        <v>18000</v>
      </c>
    </row>
    <row r="23" spans="1:7" ht="12.75" customHeight="1" x14ac:dyDescent="0.25">
      <c r="A23" s="7"/>
      <c r="B23" s="22" t="s">
        <v>68</v>
      </c>
      <c r="C23" s="23" t="s">
        <v>20</v>
      </c>
      <c r="D23" s="129">
        <v>1</v>
      </c>
      <c r="E23" s="129" t="s">
        <v>69</v>
      </c>
      <c r="F23" s="117">
        <v>18000</v>
      </c>
      <c r="G23" s="30">
        <f t="shared" si="0"/>
        <v>18000</v>
      </c>
    </row>
    <row r="24" spans="1:7" ht="12.75" customHeight="1" x14ac:dyDescent="0.25">
      <c r="A24" s="7"/>
      <c r="B24" s="22" t="s">
        <v>58</v>
      </c>
      <c r="C24" s="23" t="s">
        <v>20</v>
      </c>
      <c r="D24" s="129">
        <v>3.9</v>
      </c>
      <c r="E24" s="129" t="s">
        <v>70</v>
      </c>
      <c r="F24" s="117">
        <v>18000</v>
      </c>
      <c r="G24" s="30">
        <f t="shared" si="0"/>
        <v>70200</v>
      </c>
    </row>
    <row r="25" spans="1:7" ht="12.75" customHeight="1" x14ac:dyDescent="0.25">
      <c r="A25" s="7"/>
      <c r="B25" s="22" t="s">
        <v>71</v>
      </c>
      <c r="C25" s="23" t="s">
        <v>20</v>
      </c>
      <c r="D25" s="129">
        <v>1</v>
      </c>
      <c r="E25" s="129" t="s">
        <v>72</v>
      </c>
      <c r="F25" s="117">
        <v>18000</v>
      </c>
      <c r="G25" s="30">
        <f t="shared" si="0"/>
        <v>18000</v>
      </c>
    </row>
    <row r="26" spans="1:7" ht="12.75" customHeight="1" x14ac:dyDescent="0.25">
      <c r="A26" s="7"/>
      <c r="B26" s="8" t="s">
        <v>21</v>
      </c>
      <c r="C26" s="9"/>
      <c r="D26" s="130"/>
      <c r="E26" s="130"/>
      <c r="F26" s="130"/>
      <c r="G26" s="31">
        <f>G21+G22+G23+G24+G25</f>
        <v>128700</v>
      </c>
    </row>
    <row r="27" spans="1:7" ht="12" customHeight="1" x14ac:dyDescent="0.25">
      <c r="A27" s="2"/>
      <c r="B27" s="39"/>
      <c r="C27" s="41"/>
      <c r="D27" s="41"/>
      <c r="E27" s="41"/>
      <c r="F27" s="48"/>
      <c r="G27" s="49"/>
    </row>
    <row r="28" spans="1:7" ht="12" customHeight="1" x14ac:dyDescent="0.25">
      <c r="A28" s="4"/>
      <c r="B28" s="50" t="s">
        <v>22</v>
      </c>
      <c r="C28" s="51"/>
      <c r="D28" s="52"/>
      <c r="E28" s="52"/>
      <c r="F28" s="53"/>
      <c r="G28" s="54"/>
    </row>
    <row r="29" spans="1:7" ht="24" customHeight="1" x14ac:dyDescent="0.25">
      <c r="A29" s="4"/>
      <c r="B29" s="55" t="s">
        <v>14</v>
      </c>
      <c r="C29" s="56" t="s">
        <v>15</v>
      </c>
      <c r="D29" s="56" t="s">
        <v>16</v>
      </c>
      <c r="E29" s="55" t="s">
        <v>57</v>
      </c>
      <c r="F29" s="56" t="s">
        <v>18</v>
      </c>
      <c r="G29" s="55" t="s">
        <v>19</v>
      </c>
    </row>
    <row r="30" spans="1:7" ht="12" customHeight="1" x14ac:dyDescent="0.25">
      <c r="A30" s="4"/>
      <c r="B30" s="57"/>
      <c r="C30" s="58" t="s">
        <v>57</v>
      </c>
      <c r="D30" s="58" t="s">
        <v>57</v>
      </c>
      <c r="E30" s="58" t="s">
        <v>57</v>
      </c>
      <c r="F30" s="59" t="s">
        <v>57</v>
      </c>
      <c r="G30" s="60"/>
    </row>
    <row r="31" spans="1:7" ht="12" customHeight="1" x14ac:dyDescent="0.25">
      <c r="A31" s="4"/>
      <c r="B31" s="10" t="s">
        <v>23</v>
      </c>
      <c r="C31" s="11"/>
      <c r="D31" s="11"/>
      <c r="E31" s="11"/>
      <c r="F31" s="61"/>
      <c r="G31" s="20"/>
    </row>
    <row r="32" spans="1:7" ht="12" customHeight="1" x14ac:dyDescent="0.25">
      <c r="A32" s="2"/>
      <c r="B32" s="62"/>
      <c r="C32" s="63"/>
      <c r="D32" s="63"/>
      <c r="E32" s="63"/>
      <c r="F32" s="64"/>
      <c r="G32" s="65"/>
    </row>
    <row r="33" spans="1:11" ht="12" customHeight="1" x14ac:dyDescent="0.25">
      <c r="A33" s="4"/>
      <c r="B33" s="50" t="s">
        <v>24</v>
      </c>
      <c r="C33" s="51"/>
      <c r="D33" s="52"/>
      <c r="E33" s="52"/>
      <c r="F33" s="53"/>
      <c r="G33" s="54"/>
    </row>
    <row r="34" spans="1:11" ht="24" customHeight="1" x14ac:dyDescent="0.25">
      <c r="A34" s="4"/>
      <c r="B34" s="66" t="s">
        <v>14</v>
      </c>
      <c r="C34" s="66" t="s">
        <v>15</v>
      </c>
      <c r="D34" s="66" t="s">
        <v>16</v>
      </c>
      <c r="E34" s="66" t="s">
        <v>17</v>
      </c>
      <c r="F34" s="67" t="s">
        <v>18</v>
      </c>
      <c r="G34" s="66" t="s">
        <v>19</v>
      </c>
    </row>
    <row r="35" spans="1:11" ht="12.75" customHeight="1" x14ac:dyDescent="0.25">
      <c r="A35" s="7"/>
      <c r="B35" s="22" t="s">
        <v>74</v>
      </c>
      <c r="C35" s="23" t="s">
        <v>25</v>
      </c>
      <c r="D35" s="129">
        <v>0.7</v>
      </c>
      <c r="E35" s="129" t="s">
        <v>113</v>
      </c>
      <c r="F35" s="117">
        <v>180000</v>
      </c>
      <c r="G35" s="30">
        <f>D35*F35</f>
        <v>125999.99999999999</v>
      </c>
    </row>
    <row r="36" spans="1:11" ht="12.75" customHeight="1" x14ac:dyDescent="0.25">
      <c r="A36" s="7"/>
      <c r="B36" s="22" t="s">
        <v>75</v>
      </c>
      <c r="C36" s="23" t="s">
        <v>25</v>
      </c>
      <c r="D36" s="129">
        <v>0.1</v>
      </c>
      <c r="E36" s="129" t="s">
        <v>76</v>
      </c>
      <c r="F36" s="117">
        <v>250000</v>
      </c>
      <c r="G36" s="30">
        <f t="shared" ref="G36:G39" si="1">D36*F36</f>
        <v>25000</v>
      </c>
    </row>
    <row r="37" spans="1:11" ht="12.75" customHeight="1" x14ac:dyDescent="0.25">
      <c r="A37" s="7"/>
      <c r="B37" s="22" t="s">
        <v>77</v>
      </c>
      <c r="C37" s="23" t="s">
        <v>25</v>
      </c>
      <c r="D37" s="129">
        <v>0.2</v>
      </c>
      <c r="E37" s="129" t="s">
        <v>76</v>
      </c>
      <c r="F37" s="117">
        <v>250000</v>
      </c>
      <c r="G37" s="30">
        <f t="shared" si="1"/>
        <v>50000</v>
      </c>
    </row>
    <row r="38" spans="1:11" ht="12.75" customHeight="1" x14ac:dyDescent="0.25">
      <c r="A38" s="7"/>
      <c r="B38" s="22" t="s">
        <v>78</v>
      </c>
      <c r="C38" s="23" t="s">
        <v>25</v>
      </c>
      <c r="D38" s="129">
        <v>0.1</v>
      </c>
      <c r="E38" s="129" t="s">
        <v>79</v>
      </c>
      <c r="F38" s="117">
        <v>800000</v>
      </c>
      <c r="G38" s="30">
        <f t="shared" si="1"/>
        <v>80000</v>
      </c>
    </row>
    <row r="39" spans="1:11" ht="12.75" customHeight="1" x14ac:dyDescent="0.25">
      <c r="A39" s="7"/>
      <c r="B39" s="22" t="s">
        <v>80</v>
      </c>
      <c r="C39" s="23" t="s">
        <v>25</v>
      </c>
      <c r="D39" s="129">
        <v>0.2</v>
      </c>
      <c r="E39" s="129" t="s">
        <v>72</v>
      </c>
      <c r="F39" s="117">
        <v>250000</v>
      </c>
      <c r="G39" s="30">
        <f t="shared" si="1"/>
        <v>50000</v>
      </c>
    </row>
    <row r="40" spans="1:11" ht="12.75" customHeight="1" x14ac:dyDescent="0.25">
      <c r="A40" s="4"/>
      <c r="B40" s="10" t="s">
        <v>26</v>
      </c>
      <c r="C40" s="11"/>
      <c r="D40" s="118"/>
      <c r="E40" s="118"/>
      <c r="F40" s="118"/>
      <c r="G40" s="119">
        <f>G35+G36+G37+G38+G39</f>
        <v>331000</v>
      </c>
    </row>
    <row r="41" spans="1:11" ht="12" customHeight="1" x14ac:dyDescent="0.25">
      <c r="A41" s="2"/>
      <c r="B41" s="62"/>
      <c r="C41" s="63"/>
      <c r="D41" s="63"/>
      <c r="E41" s="63"/>
      <c r="F41" s="64"/>
      <c r="G41" s="65"/>
    </row>
    <row r="42" spans="1:11" ht="12" customHeight="1" x14ac:dyDescent="0.25">
      <c r="A42" s="4"/>
      <c r="B42" s="50" t="s">
        <v>27</v>
      </c>
      <c r="C42" s="51"/>
      <c r="D42" s="52"/>
      <c r="E42" s="52"/>
      <c r="F42" s="53"/>
      <c r="G42" s="54"/>
    </row>
    <row r="43" spans="1:11" ht="24" customHeight="1" x14ac:dyDescent="0.25">
      <c r="A43" s="4"/>
      <c r="B43" s="68" t="s">
        <v>28</v>
      </c>
      <c r="C43" s="68" t="s">
        <v>29</v>
      </c>
      <c r="D43" s="68" t="s">
        <v>30</v>
      </c>
      <c r="E43" s="68" t="s">
        <v>17</v>
      </c>
      <c r="F43" s="68" t="s">
        <v>18</v>
      </c>
      <c r="G43" s="69" t="s">
        <v>19</v>
      </c>
      <c r="K43" s="13"/>
    </row>
    <row r="44" spans="1:11" ht="12.75" customHeight="1" x14ac:dyDescent="0.25">
      <c r="A44" s="12"/>
      <c r="B44" s="24" t="s">
        <v>81</v>
      </c>
      <c r="C44" s="23" t="s">
        <v>82</v>
      </c>
      <c r="D44" s="117">
        <v>2500</v>
      </c>
      <c r="E44" s="129" t="s">
        <v>83</v>
      </c>
      <c r="F44" s="117">
        <v>400</v>
      </c>
      <c r="G44" s="32">
        <f>D44*F44</f>
        <v>1000000</v>
      </c>
      <c r="K44" s="13"/>
    </row>
    <row r="45" spans="1:11" ht="12.75" customHeight="1" x14ac:dyDescent="0.25">
      <c r="A45" s="12"/>
      <c r="B45" s="24" t="s">
        <v>84</v>
      </c>
      <c r="C45" s="23"/>
      <c r="D45" s="129"/>
      <c r="E45" s="143"/>
      <c r="F45" s="144"/>
      <c r="G45" s="32"/>
    </row>
    <row r="46" spans="1:11" ht="12.75" customHeight="1" x14ac:dyDescent="0.25">
      <c r="A46" s="12"/>
      <c r="B46" s="22" t="s">
        <v>85</v>
      </c>
      <c r="C46" s="23" t="s">
        <v>60</v>
      </c>
      <c r="D46" s="129">
        <v>3</v>
      </c>
      <c r="E46" s="143" t="s">
        <v>86</v>
      </c>
      <c r="F46" s="144">
        <v>20600</v>
      </c>
      <c r="G46" s="32">
        <f t="shared" ref="G46:G58" si="2">D46*F46</f>
        <v>61800</v>
      </c>
    </row>
    <row r="47" spans="1:11" ht="12.75" customHeight="1" x14ac:dyDescent="0.25">
      <c r="A47" s="12"/>
      <c r="B47" s="22" t="s">
        <v>97</v>
      </c>
      <c r="C47" s="23" t="s">
        <v>60</v>
      </c>
      <c r="D47" s="129">
        <v>1</v>
      </c>
      <c r="E47" s="143" t="s">
        <v>69</v>
      </c>
      <c r="F47" s="144">
        <v>39412</v>
      </c>
      <c r="G47" s="32">
        <f t="shared" si="2"/>
        <v>39412</v>
      </c>
    </row>
    <row r="48" spans="1:11" ht="12.75" customHeight="1" x14ac:dyDescent="0.25">
      <c r="A48" s="12"/>
      <c r="B48" s="24" t="s">
        <v>87</v>
      </c>
      <c r="C48" s="23"/>
      <c r="D48" s="129"/>
      <c r="E48" s="143"/>
      <c r="F48" s="144"/>
      <c r="G48" s="32"/>
    </row>
    <row r="49" spans="1:9" ht="12.75" customHeight="1" x14ac:dyDescent="0.25">
      <c r="A49" s="12"/>
      <c r="B49" s="22" t="s">
        <v>88</v>
      </c>
      <c r="C49" s="23" t="s">
        <v>60</v>
      </c>
      <c r="D49" s="129">
        <v>1.5</v>
      </c>
      <c r="E49" s="143" t="s">
        <v>89</v>
      </c>
      <c r="F49" s="144">
        <v>21829</v>
      </c>
      <c r="G49" s="32">
        <f t="shared" si="2"/>
        <v>32743.5</v>
      </c>
    </row>
    <row r="50" spans="1:9" ht="12.75" customHeight="1" x14ac:dyDescent="0.25">
      <c r="A50" s="12"/>
      <c r="B50" s="22" t="s">
        <v>90</v>
      </c>
      <c r="C50" s="23" t="s">
        <v>60</v>
      </c>
      <c r="D50" s="129">
        <v>0.4</v>
      </c>
      <c r="E50" s="143" t="s">
        <v>89</v>
      </c>
      <c r="F50" s="144">
        <v>132460</v>
      </c>
      <c r="G50" s="32">
        <f t="shared" si="2"/>
        <v>52984</v>
      </c>
    </row>
    <row r="51" spans="1:9" ht="12.75" customHeight="1" x14ac:dyDescent="0.25">
      <c r="A51" s="12"/>
      <c r="B51" s="22"/>
      <c r="C51" s="23"/>
      <c r="D51" s="129"/>
      <c r="E51" s="143"/>
      <c r="F51" s="144"/>
      <c r="G51" s="32"/>
    </row>
    <row r="52" spans="1:9" ht="12.75" customHeight="1" x14ac:dyDescent="0.25">
      <c r="A52" s="12"/>
      <c r="B52" s="24" t="s">
        <v>91</v>
      </c>
      <c r="C52" s="23"/>
      <c r="D52" s="129"/>
      <c r="E52" s="143"/>
      <c r="F52" s="144"/>
      <c r="G52" s="32"/>
    </row>
    <row r="53" spans="1:9" ht="12.75" customHeight="1" x14ac:dyDescent="0.25">
      <c r="A53" s="12"/>
      <c r="B53" s="22" t="s">
        <v>59</v>
      </c>
      <c r="C53" s="23" t="s">
        <v>82</v>
      </c>
      <c r="D53" s="129">
        <v>400</v>
      </c>
      <c r="E53" s="143" t="s">
        <v>92</v>
      </c>
      <c r="F53" s="144">
        <v>1560</v>
      </c>
      <c r="G53" s="32">
        <f t="shared" si="2"/>
        <v>624000</v>
      </c>
    </row>
    <row r="54" spans="1:9" ht="12.75" customHeight="1" x14ac:dyDescent="0.25">
      <c r="A54" s="12"/>
      <c r="B54" s="22" t="s">
        <v>93</v>
      </c>
      <c r="C54" s="23" t="s">
        <v>82</v>
      </c>
      <c r="D54" s="129">
        <v>200</v>
      </c>
      <c r="E54" s="143" t="s">
        <v>79</v>
      </c>
      <c r="F54" s="144">
        <v>1560</v>
      </c>
      <c r="G54" s="32">
        <f t="shared" si="2"/>
        <v>312000</v>
      </c>
    </row>
    <row r="55" spans="1:9" ht="12.75" customHeight="1" x14ac:dyDescent="0.25">
      <c r="A55" s="12"/>
      <c r="B55" s="22" t="s">
        <v>94</v>
      </c>
      <c r="C55" s="23" t="s">
        <v>82</v>
      </c>
      <c r="D55" s="129">
        <v>300</v>
      </c>
      <c r="E55" s="143" t="s">
        <v>72</v>
      </c>
      <c r="F55" s="144">
        <v>1560</v>
      </c>
      <c r="G55" s="32">
        <f t="shared" si="2"/>
        <v>468000</v>
      </c>
    </row>
    <row r="56" spans="1:9" ht="13.5" customHeight="1" x14ac:dyDescent="0.25">
      <c r="A56" s="12"/>
      <c r="B56" s="24" t="s">
        <v>32</v>
      </c>
      <c r="C56" s="23"/>
      <c r="D56" s="129"/>
      <c r="E56" s="143"/>
      <c r="F56" s="144"/>
      <c r="G56" s="32"/>
      <c r="I56" s="19"/>
    </row>
    <row r="57" spans="1:9" ht="12" customHeight="1" x14ac:dyDescent="0.25">
      <c r="A57" s="2"/>
      <c r="B57" s="22" t="s">
        <v>95</v>
      </c>
      <c r="C57" s="23" t="s">
        <v>114</v>
      </c>
      <c r="D57" s="129">
        <v>1</v>
      </c>
      <c r="E57" s="129" t="s">
        <v>73</v>
      </c>
      <c r="F57" s="117">
        <v>4070.0000000000005</v>
      </c>
      <c r="G57" s="32">
        <f t="shared" si="2"/>
        <v>4070.0000000000005</v>
      </c>
    </row>
    <row r="58" spans="1:9" ht="12" customHeight="1" x14ac:dyDescent="0.25">
      <c r="A58" s="4"/>
      <c r="B58" s="22" t="s">
        <v>96</v>
      </c>
      <c r="C58" s="23" t="s">
        <v>114</v>
      </c>
      <c r="D58" s="117">
        <v>1200</v>
      </c>
      <c r="E58" s="129" t="s">
        <v>73</v>
      </c>
      <c r="F58" s="117">
        <v>180</v>
      </c>
      <c r="G58" s="32">
        <f t="shared" si="2"/>
        <v>216000</v>
      </c>
    </row>
    <row r="59" spans="1:9" ht="12" customHeight="1" x14ac:dyDescent="0.25">
      <c r="A59" s="4"/>
      <c r="B59" s="70" t="s">
        <v>31</v>
      </c>
      <c r="C59" s="71"/>
      <c r="D59" s="71"/>
      <c r="E59" s="72"/>
      <c r="F59" s="73"/>
      <c r="G59" s="74">
        <f>SUM(G44:G58)</f>
        <v>2811009.5</v>
      </c>
    </row>
    <row r="60" spans="1:9" ht="12" customHeight="1" x14ac:dyDescent="0.25">
      <c r="A60" s="4"/>
      <c r="B60" s="75"/>
      <c r="C60" s="76"/>
      <c r="D60" s="76"/>
      <c r="E60" s="77"/>
      <c r="F60" s="78"/>
      <c r="G60" s="79"/>
    </row>
    <row r="61" spans="1:9" ht="21.75" customHeight="1" x14ac:dyDescent="0.25">
      <c r="A61" s="4"/>
      <c r="B61" s="80" t="s">
        <v>32</v>
      </c>
      <c r="C61" s="76"/>
      <c r="D61" s="76"/>
      <c r="E61" s="77"/>
      <c r="F61" s="78"/>
      <c r="G61" s="79"/>
    </row>
    <row r="62" spans="1:9" ht="24" customHeight="1" x14ac:dyDescent="0.25">
      <c r="A62" s="4"/>
      <c r="B62" s="81" t="s">
        <v>33</v>
      </c>
      <c r="C62" s="68" t="s">
        <v>29</v>
      </c>
      <c r="D62" s="68" t="s">
        <v>30</v>
      </c>
      <c r="E62" s="81" t="s">
        <v>17</v>
      </c>
      <c r="F62" s="68" t="s">
        <v>18</v>
      </c>
      <c r="G62" s="81" t="s">
        <v>19</v>
      </c>
    </row>
    <row r="63" spans="1:9" ht="16.5" customHeight="1" x14ac:dyDescent="0.25">
      <c r="A63" s="12"/>
      <c r="B63" s="25" t="s">
        <v>108</v>
      </c>
      <c r="C63" s="26" t="s">
        <v>103</v>
      </c>
      <c r="D63" s="26">
        <v>16</v>
      </c>
      <c r="E63" s="27" t="s">
        <v>102</v>
      </c>
      <c r="F63" s="120">
        <v>60000</v>
      </c>
      <c r="G63" s="32">
        <f>F63*D63</f>
        <v>960000</v>
      </c>
    </row>
    <row r="64" spans="1:9" ht="16.5" customHeight="1" x14ac:dyDescent="0.25">
      <c r="A64" s="12"/>
      <c r="B64" s="25" t="s">
        <v>98</v>
      </c>
      <c r="C64" s="26" t="s">
        <v>106</v>
      </c>
      <c r="D64" s="26">
        <v>800</v>
      </c>
      <c r="E64" s="27" t="s">
        <v>73</v>
      </c>
      <c r="F64" s="120">
        <v>1000</v>
      </c>
      <c r="G64" s="32">
        <f>F64*D64</f>
        <v>800000</v>
      </c>
    </row>
    <row r="65" spans="1:9" ht="13.5" customHeight="1" x14ac:dyDescent="0.25">
      <c r="A65" s="4"/>
      <c r="B65" s="70" t="s">
        <v>34</v>
      </c>
      <c r="C65" s="71"/>
      <c r="D65" s="71"/>
      <c r="E65" s="72"/>
      <c r="F65" s="73"/>
      <c r="G65" s="74">
        <f>SUM(G63:G64)</f>
        <v>1760000</v>
      </c>
      <c r="I65" s="19"/>
    </row>
    <row r="66" spans="1:9" ht="12" customHeight="1" x14ac:dyDescent="0.25">
      <c r="A66" s="2"/>
      <c r="B66" s="82"/>
      <c r="C66" s="82"/>
      <c r="D66" s="82"/>
      <c r="E66" s="82"/>
      <c r="F66" s="83"/>
      <c r="G66" s="84"/>
      <c r="I66" s="19"/>
    </row>
    <row r="67" spans="1:9" ht="12" customHeight="1" x14ac:dyDescent="0.25">
      <c r="A67" s="12"/>
      <c r="B67" s="133" t="s">
        <v>35</v>
      </c>
      <c r="C67" s="134"/>
      <c r="D67" s="134"/>
      <c r="E67" s="134"/>
      <c r="F67" s="134"/>
      <c r="G67" s="135">
        <f>G26+G31+G40+G59+G65</f>
        <v>5030709.5</v>
      </c>
    </row>
    <row r="68" spans="1:9" ht="12" customHeight="1" x14ac:dyDescent="0.25">
      <c r="A68" s="12"/>
      <c r="B68" s="136" t="s">
        <v>36</v>
      </c>
      <c r="C68" s="132"/>
      <c r="D68" s="132"/>
      <c r="E68" s="132"/>
      <c r="F68" s="132"/>
      <c r="G68" s="137">
        <f>G67*0.05</f>
        <v>251535.47500000001</v>
      </c>
    </row>
    <row r="69" spans="1:9" ht="12" customHeight="1" x14ac:dyDescent="0.25">
      <c r="A69" s="12"/>
      <c r="B69" s="138" t="s">
        <v>37</v>
      </c>
      <c r="C69" s="131"/>
      <c r="D69" s="131"/>
      <c r="E69" s="131"/>
      <c r="F69" s="131"/>
      <c r="G69" s="139">
        <f>G68+G67</f>
        <v>5282244.9749999996</v>
      </c>
    </row>
    <row r="70" spans="1:9" ht="12" customHeight="1" x14ac:dyDescent="0.25">
      <c r="A70" s="12"/>
      <c r="B70" s="136" t="s">
        <v>38</v>
      </c>
      <c r="C70" s="132"/>
      <c r="D70" s="132"/>
      <c r="E70" s="132"/>
      <c r="F70" s="132"/>
      <c r="G70" s="137">
        <f>G12</f>
        <v>7200000</v>
      </c>
    </row>
    <row r="71" spans="1:9" ht="12" customHeight="1" x14ac:dyDescent="0.25">
      <c r="A71" s="12"/>
      <c r="B71" s="140" t="s">
        <v>39</v>
      </c>
      <c r="C71" s="141"/>
      <c r="D71" s="141"/>
      <c r="E71" s="141"/>
      <c r="F71" s="141"/>
      <c r="G71" s="142">
        <f>G70-G69</f>
        <v>1917755.0250000004</v>
      </c>
    </row>
    <row r="72" spans="1:9" ht="12" customHeight="1" x14ac:dyDescent="0.25">
      <c r="A72" s="12"/>
      <c r="B72" s="85" t="s">
        <v>104</v>
      </c>
      <c r="C72" s="86"/>
      <c r="D72" s="86"/>
      <c r="E72" s="86"/>
      <c r="F72" s="86"/>
      <c r="G72" s="87"/>
    </row>
    <row r="73" spans="1:9" ht="12.75" customHeight="1" thickBot="1" x14ac:dyDescent="0.3">
      <c r="A73" s="12"/>
      <c r="B73" s="88"/>
      <c r="C73" s="86"/>
      <c r="D73" s="86"/>
      <c r="E73" s="86"/>
      <c r="F73" s="86"/>
      <c r="G73" s="87"/>
    </row>
    <row r="74" spans="1:9" ht="12" customHeight="1" x14ac:dyDescent="0.25">
      <c r="A74" s="12"/>
      <c r="B74" s="89" t="s">
        <v>105</v>
      </c>
      <c r="C74" s="90"/>
      <c r="D74" s="90"/>
      <c r="E74" s="90"/>
      <c r="F74" s="91"/>
      <c r="G74" s="87"/>
    </row>
    <row r="75" spans="1:9" ht="12" customHeight="1" x14ac:dyDescent="0.25">
      <c r="A75" s="12"/>
      <c r="B75" s="92" t="s">
        <v>40</v>
      </c>
      <c r="C75" s="93"/>
      <c r="D75" s="93"/>
      <c r="E75" s="93"/>
      <c r="F75" s="94"/>
      <c r="G75" s="87"/>
    </row>
    <row r="76" spans="1:9" ht="12" customHeight="1" x14ac:dyDescent="0.25">
      <c r="A76" s="12"/>
      <c r="B76" s="92" t="s">
        <v>41</v>
      </c>
      <c r="C76" s="93"/>
      <c r="D76" s="93"/>
      <c r="E76" s="93"/>
      <c r="F76" s="94"/>
      <c r="G76" s="87"/>
    </row>
    <row r="77" spans="1:9" ht="12" customHeight="1" x14ac:dyDescent="0.25">
      <c r="A77" s="12"/>
      <c r="B77" s="92" t="s">
        <v>42</v>
      </c>
      <c r="C77" s="93"/>
      <c r="D77" s="93"/>
      <c r="E77" s="93"/>
      <c r="F77" s="94"/>
      <c r="G77" s="87"/>
    </row>
    <row r="78" spans="1:9" ht="12" customHeight="1" x14ac:dyDescent="0.25">
      <c r="A78" s="12"/>
      <c r="B78" s="92" t="s">
        <v>43</v>
      </c>
      <c r="C78" s="93"/>
      <c r="D78" s="93"/>
      <c r="E78" s="93"/>
      <c r="F78" s="94"/>
      <c r="G78" s="87"/>
    </row>
    <row r="79" spans="1:9" ht="12" customHeight="1" x14ac:dyDescent="0.25">
      <c r="A79" s="12"/>
      <c r="B79" s="92" t="s">
        <v>44</v>
      </c>
      <c r="C79" s="93"/>
      <c r="D79" s="93"/>
      <c r="E79" s="93"/>
      <c r="F79" s="94"/>
      <c r="G79" s="87"/>
    </row>
    <row r="80" spans="1:9" ht="12.75" customHeight="1" thickBot="1" x14ac:dyDescent="0.3">
      <c r="A80" s="12"/>
      <c r="B80" s="95" t="s">
        <v>45</v>
      </c>
      <c r="C80" s="96"/>
      <c r="D80" s="96"/>
      <c r="E80" s="96"/>
      <c r="F80" s="97"/>
      <c r="G80" s="87"/>
    </row>
    <row r="81" spans="1:7" ht="12.75" customHeight="1" x14ac:dyDescent="0.25">
      <c r="A81" s="12"/>
      <c r="B81" s="88"/>
      <c r="C81" s="93"/>
      <c r="D81" s="93"/>
      <c r="E81" s="93"/>
      <c r="F81" s="93"/>
      <c r="G81" s="87"/>
    </row>
    <row r="82" spans="1:7" ht="15" customHeight="1" thickBot="1" x14ac:dyDescent="0.3">
      <c r="A82" s="12"/>
      <c r="B82" s="156" t="s">
        <v>46</v>
      </c>
      <c r="C82" s="157"/>
      <c r="D82" s="98"/>
      <c r="E82" s="99"/>
      <c r="F82" s="99"/>
      <c r="G82" s="87"/>
    </row>
    <row r="83" spans="1:7" ht="12" customHeight="1" x14ac:dyDescent="0.25">
      <c r="A83" s="12"/>
      <c r="B83" s="100" t="s">
        <v>33</v>
      </c>
      <c r="C83" s="101" t="s">
        <v>109</v>
      </c>
      <c r="D83" s="102" t="s">
        <v>47</v>
      </c>
      <c r="E83" s="99"/>
      <c r="F83" s="99"/>
      <c r="G83" s="87"/>
    </row>
    <row r="84" spans="1:7" ht="12" customHeight="1" x14ac:dyDescent="0.25">
      <c r="A84" s="12"/>
      <c r="B84" s="103" t="s">
        <v>48</v>
      </c>
      <c r="C84" s="104">
        <f>G26</f>
        <v>128700</v>
      </c>
      <c r="D84" s="105">
        <f>(C84/C90)</f>
        <v>2.4364640528622968E-2</v>
      </c>
      <c r="E84" s="99"/>
      <c r="F84" s="99"/>
      <c r="G84" s="87"/>
    </row>
    <row r="85" spans="1:7" ht="12" customHeight="1" x14ac:dyDescent="0.25">
      <c r="A85" s="12"/>
      <c r="B85" s="103" t="s">
        <v>49</v>
      </c>
      <c r="C85" s="104">
        <f>G31</f>
        <v>0</v>
      </c>
      <c r="D85" s="105">
        <v>0</v>
      </c>
      <c r="E85" s="99"/>
      <c r="F85" s="99"/>
      <c r="G85" s="87"/>
    </row>
    <row r="86" spans="1:7" ht="12" customHeight="1" x14ac:dyDescent="0.25">
      <c r="A86" s="12"/>
      <c r="B86" s="103" t="s">
        <v>50</v>
      </c>
      <c r="C86" s="104">
        <f>G40</f>
        <v>331000</v>
      </c>
      <c r="D86" s="105">
        <f>(C86/C90)</f>
        <v>6.2662750699100253E-2</v>
      </c>
      <c r="E86" s="99"/>
      <c r="F86" s="99"/>
      <c r="G86" s="87"/>
    </row>
    <row r="87" spans="1:7" ht="12" customHeight="1" x14ac:dyDescent="0.25">
      <c r="A87" s="12"/>
      <c r="B87" s="103" t="s">
        <v>28</v>
      </c>
      <c r="C87" s="104">
        <f>G59</f>
        <v>2811009.5</v>
      </c>
      <c r="D87" s="105">
        <f>(C87/C90)</f>
        <v>0.5321618958045391</v>
      </c>
      <c r="E87" s="99"/>
      <c r="F87" s="99"/>
      <c r="G87" s="87"/>
    </row>
    <row r="88" spans="1:7" ht="12" customHeight="1" x14ac:dyDescent="0.25">
      <c r="A88" s="12"/>
      <c r="B88" s="103" t="s">
        <v>51</v>
      </c>
      <c r="C88" s="106">
        <f>G65</f>
        <v>1760000</v>
      </c>
      <c r="D88" s="105">
        <f>(C88/C90)</f>
        <v>0.33319166534869016</v>
      </c>
      <c r="E88" s="107"/>
      <c r="F88" s="107"/>
      <c r="G88" s="87"/>
    </row>
    <row r="89" spans="1:7" ht="12" customHeight="1" x14ac:dyDescent="0.25">
      <c r="A89" s="12"/>
      <c r="B89" s="103" t="s">
        <v>52</v>
      </c>
      <c r="C89" s="106">
        <f>G68</f>
        <v>251535.47500000001</v>
      </c>
      <c r="D89" s="105">
        <f>(C89/C90)</f>
        <v>4.7619047619047623E-2</v>
      </c>
      <c r="E89" s="107"/>
      <c r="F89" s="107"/>
      <c r="G89" s="87"/>
    </row>
    <row r="90" spans="1:7" ht="12.75" customHeight="1" thickBot="1" x14ac:dyDescent="0.3">
      <c r="A90" s="12"/>
      <c r="B90" s="108" t="s">
        <v>53</v>
      </c>
      <c r="C90" s="109">
        <f>SUM(C84:C89)</f>
        <v>5282244.9749999996</v>
      </c>
      <c r="D90" s="110">
        <f>SUM(D84:D89)</f>
        <v>1</v>
      </c>
      <c r="E90" s="107"/>
      <c r="F90" s="107"/>
      <c r="G90" s="87"/>
    </row>
    <row r="91" spans="1:7" ht="12" customHeight="1" x14ac:dyDescent="0.25">
      <c r="A91" s="12"/>
      <c r="B91" s="88"/>
      <c r="C91" s="86"/>
      <c r="D91" s="86"/>
      <c r="E91" s="86"/>
      <c r="F91" s="86"/>
      <c r="G91" s="87"/>
    </row>
    <row r="92" spans="1:7" ht="12.75" customHeight="1" thickBot="1" x14ac:dyDescent="0.3">
      <c r="A92" s="12"/>
      <c r="B92" s="33"/>
      <c r="C92" s="86"/>
      <c r="D92" s="86"/>
      <c r="E92" s="86"/>
      <c r="F92" s="86"/>
      <c r="G92" s="87"/>
    </row>
    <row r="93" spans="1:7" ht="12" customHeight="1" thickBot="1" x14ac:dyDescent="0.3">
      <c r="A93" s="12"/>
      <c r="B93" s="153" t="s">
        <v>110</v>
      </c>
      <c r="C93" s="154"/>
      <c r="D93" s="154"/>
      <c r="E93" s="155"/>
      <c r="F93" s="107"/>
      <c r="G93" s="87"/>
    </row>
    <row r="94" spans="1:7" ht="12" customHeight="1" x14ac:dyDescent="0.25">
      <c r="A94" s="12"/>
      <c r="B94" s="111" t="s">
        <v>111</v>
      </c>
      <c r="C94" s="112">
        <v>20000</v>
      </c>
      <c r="D94" s="112">
        <f>G9</f>
        <v>30000</v>
      </c>
      <c r="E94" s="112">
        <v>28000</v>
      </c>
      <c r="F94" s="113"/>
      <c r="G94" s="114"/>
    </row>
    <row r="95" spans="1:7" ht="12.75" customHeight="1" thickBot="1" x14ac:dyDescent="0.3">
      <c r="A95" s="12"/>
      <c r="B95" s="108" t="s">
        <v>112</v>
      </c>
      <c r="C95" s="109">
        <f>(G69/C94)</f>
        <v>264.11224874999999</v>
      </c>
      <c r="D95" s="109">
        <f>(G69/D94)</f>
        <v>176.07483249999999</v>
      </c>
      <c r="E95" s="115">
        <f>(G69/E94)</f>
        <v>188.65160624999999</v>
      </c>
      <c r="F95" s="113"/>
      <c r="G95" s="114"/>
    </row>
    <row r="96" spans="1:7" ht="15.6" customHeight="1" x14ac:dyDescent="0.25">
      <c r="A96" s="12"/>
      <c r="B96" s="85" t="s">
        <v>54</v>
      </c>
      <c r="C96" s="93"/>
      <c r="D96" s="93"/>
      <c r="E96" s="93"/>
      <c r="F96" s="93"/>
      <c r="G96" s="116"/>
    </row>
  </sheetData>
  <mergeCells count="9">
    <mergeCell ref="E9:F9"/>
    <mergeCell ref="E14:F14"/>
    <mergeCell ref="E15:F15"/>
    <mergeCell ref="B17:G17"/>
    <mergeCell ref="B93:E93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PAPA RIEGO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2022-06-22T15:30:02Z</dcterms:modified>
</cp:coreProperties>
</file>