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AREA PUERTO SAAVEDRA\"/>
    </mc:Choice>
  </mc:AlternateContent>
  <bookViews>
    <workbookView xWindow="0" yWindow="0" windowWidth="20490" windowHeight="7155"/>
  </bookViews>
  <sheets>
    <sheet name=" PAPA SECANO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2" l="1"/>
  <c r="F64" i="2"/>
  <c r="F53" i="2"/>
  <c r="F54" i="2"/>
  <c r="F55" i="2"/>
  <c r="F56" i="2"/>
  <c r="F39" i="2"/>
  <c r="F22" i="2"/>
  <c r="F21" i="2"/>
  <c r="F23" i="2"/>
  <c r="F24" i="2"/>
  <c r="F25" i="2"/>
  <c r="F36" i="2"/>
  <c r="F37" i="2"/>
  <c r="F38" i="2"/>
  <c r="F45" i="2"/>
  <c r="F47" i="2"/>
  <c r="F48" i="2"/>
  <c r="F50" i="2"/>
  <c r="F51" i="2"/>
  <c r="F57" i="2"/>
  <c r="F62" i="2"/>
  <c r="F12" i="2"/>
  <c r="F70" i="2" s="1"/>
  <c r="F26" i="2"/>
  <c r="F40" i="2" l="1"/>
  <c r="B86" i="2" s="1"/>
  <c r="F65" i="2"/>
  <c r="B88" i="2" s="1"/>
  <c r="F58" i="2"/>
  <c r="B87" i="2" s="1"/>
  <c r="F27" i="2"/>
  <c r="B84" i="2" s="1"/>
  <c r="F67" i="2" l="1"/>
  <c r="F68" i="2" s="1"/>
  <c r="F69" i="2" s="1"/>
  <c r="F71" i="2" s="1"/>
  <c r="B89" i="2" l="1"/>
  <c r="B90" i="2" s="1"/>
  <c r="B95" i="2"/>
  <c r="D95" i="2"/>
  <c r="C95" i="2"/>
  <c r="C87" i="2" l="1"/>
  <c r="C88" i="2"/>
  <c r="C86" i="2"/>
  <c r="C84" i="2"/>
  <c r="C89" i="2"/>
  <c r="C90" i="2" l="1"/>
</calcChain>
</file>

<file path=xl/sharedStrings.xml><?xml version="1.0" encoding="utf-8"?>
<sst xmlns="http://schemas.openxmlformats.org/spreadsheetml/2006/main" count="164" uniqueCount="113">
  <si>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</si>
  <si>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</si>
  <si>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</si>
  <si>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</si>
  <si>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</si>
  <si>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</si>
  <si>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</si>
  <si>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</si>
  <si>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</si>
  <si>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</si>
  <si>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</si>
  <si>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</si>
  <si>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</si>
  <si>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</si>
  <si>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</si>
  <si>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</si>
  <si>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</si>
  <si>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</si>
  <si>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</si>
  <si>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</si>
  <si>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</si>
  <si>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</si>
  <si>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</si>
  <si>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</si>
  <si>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</si>
  <si>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</si>
  <si>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</si>
  <si>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Octubre-Noviembre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</si>
  <si>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</si>
  <si>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</si>
  <si>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</si>
  <si>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</si>
  <si>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</si>
  <si>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</si>
  <si>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</si>
  <si>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</si>
  <si>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Urea Granulada</t>
  </si>
  <si>
    <t>Kg</t>
  </si>
  <si>
    <t>kg</t>
  </si>
  <si>
    <t>HERBICIDAS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</si>
  <si>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</si>
  <si>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</si>
  <si>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</si>
  <si>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</si>
  <si>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</si>
  <si>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</si>
  <si>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</si>
  <si>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</si>
  <si>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</si>
  <si>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</si>
  <si>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</si>
  <si>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</si>
  <si>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</si>
  <si>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</si>
  <si>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</si>
  <si>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</si>
  <si>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</si>
  <si>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</si>
  <si>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</si>
  <si>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</si>
  <si>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</si>
  <si>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</si>
  <si>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</si>
  <si>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</si>
  <si>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</si>
  <si>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</si>
  <si>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Traslados </t>
  </si>
  <si>
    <t>Saavedra</t>
  </si>
  <si>
    <t>Septiembre</t>
  </si>
  <si>
    <t>Siembra manual</t>
  </si>
  <si>
    <t>Octubre</t>
  </si>
  <si>
    <t>Aplicación de fertilizante</t>
  </si>
  <si>
    <t>Vibrocultivador</t>
  </si>
  <si>
    <t>Sacos</t>
  </si>
  <si>
    <t>ARAUCANIA</t>
  </si>
  <si>
    <t>SAAVEDRA</t>
  </si>
  <si>
    <t>PRECIO ESPERADO ($/saco)</t>
  </si>
  <si>
    <t>RENDIMIENTO (sacos/Há.)</t>
  </si>
  <si>
    <t>mercado local</t>
  </si>
  <si>
    <t>Sequia</t>
  </si>
  <si>
    <t>Aplicación herbicida barbecho quimico.</t>
  </si>
  <si>
    <t>Aplicación fungicida</t>
  </si>
  <si>
    <t>Agosto</t>
  </si>
  <si>
    <t xml:space="preserve">Septiembre  </t>
  </si>
  <si>
    <t>Diciembre</t>
  </si>
  <si>
    <t>Arado cincel</t>
  </si>
  <si>
    <t>Restraje</t>
  </si>
  <si>
    <t>Bectra</t>
  </si>
  <si>
    <t>Septiemrbe</t>
  </si>
  <si>
    <t>Zero</t>
  </si>
  <si>
    <t>sacos</t>
  </si>
  <si>
    <t>Papa secano</t>
  </si>
  <si>
    <t>Selección y desifección</t>
  </si>
  <si>
    <t>Glifosato</t>
  </si>
  <si>
    <t>FUNGICIDAS</t>
  </si>
  <si>
    <t>Hilo</t>
  </si>
  <si>
    <t>Patagonia</t>
  </si>
  <si>
    <t>Aporca</t>
  </si>
  <si>
    <t>MOXAN</t>
  </si>
  <si>
    <t>FORUM</t>
  </si>
  <si>
    <t>Concento</t>
  </si>
  <si>
    <t xml:space="preserve">Mezcla </t>
  </si>
  <si>
    <t>15-12-2022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</si>
  <si>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</si>
  <si>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</si>
  <si>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ESCENARIOS COSTO UNITARIO  ($/Sacos)</t>
  </si>
  <si>
    <t>Rendimiento (Sacos/hà)</t>
  </si>
  <si>
    <t>Costo unitario ($/Sacos) (*)</t>
  </si>
  <si>
    <t xml:space="preserve"> JH</t>
  </si>
  <si>
    <t>Cosecha</t>
  </si>
  <si>
    <t>u</t>
  </si>
  <si>
    <t>$/há</t>
  </si>
  <si>
    <t>Agosto -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</si>
</sst>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\ _€_-;\-* #,##0.00\ _€_-;_-* &quot;-&quot;??\ _€_-;_-@_-"/>
  </numFmts>
  <fonts count="10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0" fontId="4" fillId="0" borderId="17"/>
    <xf numFmtId="166" fontId="4" fillId="0" borderId="17" applyFont="0" applyFill="0" applyBorder="0" applyAlignment="0" applyProtection="0"/>
  </cellStyleXfs>
  <cellXfs count="14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49" fontId="1" fillId="2" borderId="4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right" wrapText="1"/>
    </xf>
    <xf numFmtId="3" fontId="1" fillId="2" borderId="4" xfId="0" applyNumberFormat="1" applyFont="1" applyFill="1" applyBorder="1" applyAlignment="1">
      <alignment horizontal="right" wrapText="1"/>
    </xf>
    <xf numFmtId="49" fontId="1" fillId="2" borderId="4" xfId="0" applyNumberFormat="1" applyFont="1" applyFill="1" applyBorder="1" applyAlignment="1">
      <alignment horizontal="center" wrapText="1"/>
    </xf>
    <xf numFmtId="49" fontId="2" fillId="3" borderId="4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49" fontId="2" fillId="3" borderId="10" xfId="0" applyNumberFormat="1" applyFont="1" applyFill="1" applyBorder="1" applyAlignment="1">
      <alignment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2" fillId="3" borderId="10" xfId="0" applyNumberFormat="1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9" fontId="1" fillId="2" borderId="4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/>
    <xf numFmtId="0" fontId="1" fillId="2" borderId="4" xfId="0" applyFont="1" applyFill="1" applyBorder="1" applyAlignment="1">
      <alignment horizontal="center"/>
    </xf>
    <xf numFmtId="49" fontId="1" fillId="2" borderId="14" xfId="0" applyNumberFormat="1" applyFont="1" applyFill="1" applyBorder="1" applyAlignment="1"/>
    <xf numFmtId="49" fontId="1" fillId="2" borderId="14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wrapText="1"/>
    </xf>
    <xf numFmtId="49" fontId="1" fillId="2" borderId="4" xfId="0" applyNumberFormat="1" applyFont="1" applyFill="1" applyBorder="1" applyAlignment="1"/>
    <xf numFmtId="0" fontId="2" fillId="2" borderId="17" xfId="0" applyFont="1" applyFill="1" applyBorder="1" applyAlignment="1">
      <alignment vertical="center"/>
    </xf>
    <xf numFmtId="0" fontId="1" fillId="2" borderId="3" xfId="0" applyFont="1" applyFill="1" applyBorder="1" applyAlignment="1"/>
    <xf numFmtId="0" fontId="1" fillId="2" borderId="5" xfId="0" applyFont="1" applyFill="1" applyBorder="1" applyAlignment="1"/>
    <xf numFmtId="0" fontId="1" fillId="2" borderId="5" xfId="0" applyFont="1" applyFill="1" applyBorder="1" applyAlignment="1">
      <alignment horizontal="justify" wrapText="1"/>
    </xf>
    <xf numFmtId="0" fontId="1" fillId="2" borderId="6" xfId="0" applyFont="1" applyFill="1" applyBorder="1" applyAlignment="1"/>
    <xf numFmtId="0" fontId="1" fillId="2" borderId="7" xfId="0" applyFont="1" applyFill="1" applyBorder="1" applyAlignment="1">
      <alignment horizontal="left"/>
    </xf>
    <xf numFmtId="0" fontId="1" fillId="2" borderId="7" xfId="0" applyFont="1" applyFill="1" applyBorder="1" applyAlignment="1"/>
    <xf numFmtId="49" fontId="6" fillId="5" borderId="8" xfId="0" applyNumberFormat="1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6" fillId="3" borderId="4" xfId="0" applyNumberFormat="1" applyFont="1" applyFill="1" applyBorder="1" applyAlignment="1">
      <alignment horizontal="center" vertical="center" wrapText="1"/>
    </xf>
    <xf numFmtId="3" fontId="1" fillId="2" borderId="7" xfId="0" applyNumberFormat="1" applyFont="1" applyFill="1" applyBorder="1" applyAlignment="1"/>
    <xf numFmtId="49" fontId="6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/>
    <xf numFmtId="0" fontId="1" fillId="2" borderId="13" xfId="0" applyFont="1" applyFill="1" applyBorder="1" applyAlignment="1"/>
    <xf numFmtId="3" fontId="1" fillId="2" borderId="13" xfId="0" applyNumberFormat="1" applyFont="1" applyFill="1" applyBorder="1" applyAlignment="1"/>
    <xf numFmtId="49" fontId="6" fillId="3" borderId="8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1" fillId="2" borderId="19" xfId="0" applyFont="1" applyFill="1" applyBorder="1" applyAlignment="1"/>
    <xf numFmtId="3" fontId="1" fillId="2" borderId="19" xfId="0" applyNumberFormat="1" applyFont="1" applyFill="1" applyBorder="1" applyAlignment="1"/>
    <xf numFmtId="49" fontId="6" fillId="5" borderId="20" xfId="0" applyNumberFormat="1" applyFont="1" applyFill="1" applyBorder="1" applyAlignment="1">
      <alignment vertical="center"/>
    </xf>
    <xf numFmtId="0" fontId="6" fillId="5" borderId="21" xfId="0" applyFont="1" applyFill="1" applyBorder="1" applyAlignment="1">
      <alignment vertical="center"/>
    </xf>
    <xf numFmtId="164" fontId="6" fillId="5" borderId="22" xfId="0" applyNumberFormat="1" applyFont="1" applyFill="1" applyBorder="1" applyAlignment="1">
      <alignment vertical="center"/>
    </xf>
    <xf numFmtId="49" fontId="6" fillId="3" borderId="23" xfId="0" applyNumberFormat="1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164" fontId="6" fillId="3" borderId="24" xfId="0" applyNumberFormat="1" applyFont="1" applyFill="1" applyBorder="1" applyAlignment="1">
      <alignment vertical="center"/>
    </xf>
    <xf numFmtId="49" fontId="6" fillId="5" borderId="23" xfId="0" applyNumberFormat="1" applyFont="1" applyFill="1" applyBorder="1" applyAlignment="1">
      <alignment vertical="center"/>
    </xf>
    <xf numFmtId="0" fontId="6" fillId="5" borderId="10" xfId="0" applyFont="1" applyFill="1" applyBorder="1" applyAlignment="1">
      <alignment vertical="center"/>
    </xf>
    <xf numFmtId="164" fontId="6" fillId="5" borderId="24" xfId="0" applyNumberFormat="1" applyFont="1" applyFill="1" applyBorder="1" applyAlignment="1">
      <alignment vertical="center"/>
    </xf>
    <xf numFmtId="49" fontId="6" fillId="5" borderId="25" xfId="0" applyNumberFormat="1" applyFont="1" applyFill="1" applyBorder="1" applyAlignment="1">
      <alignment vertical="center"/>
    </xf>
    <xf numFmtId="0" fontId="6" fillId="5" borderId="26" xfId="0" applyFont="1" applyFill="1" applyBorder="1" applyAlignment="1">
      <alignment vertical="center"/>
    </xf>
    <xf numFmtId="49" fontId="1" fillId="2" borderId="17" xfId="0" applyNumberFormat="1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164" fontId="6" fillId="2" borderId="17" xfId="0" applyNumberFormat="1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49" fontId="3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49" fontId="1" fillId="2" borderId="40" xfId="0" applyNumberFormat="1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41" xfId="0" applyFont="1" applyFill="1" applyBorder="1" applyAlignment="1"/>
    <xf numFmtId="49" fontId="1" fillId="2" borderId="42" xfId="0" applyNumberFormat="1" applyFont="1" applyFill="1" applyBorder="1" applyAlignment="1">
      <alignment vertical="center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0" fontId="1" fillId="8" borderId="36" xfId="0" applyFont="1" applyFill="1" applyBorder="1" applyAlignment="1"/>
    <xf numFmtId="0" fontId="1" fillId="6" borderId="17" xfId="0" applyFont="1" applyFill="1" applyBorder="1" applyAlignment="1"/>
    <xf numFmtId="49" fontId="3" fillId="7" borderId="27" xfId="0" applyNumberFormat="1" applyFont="1" applyFill="1" applyBorder="1" applyAlignment="1">
      <alignment vertical="center"/>
    </xf>
    <xf numFmtId="49" fontId="3" fillId="7" borderId="18" xfId="0" applyNumberFormat="1" applyFont="1" applyFill="1" applyBorder="1" applyAlignment="1">
      <alignment vertical="center"/>
    </xf>
    <xf numFmtId="49" fontId="1" fillId="7" borderId="28" xfId="0" applyNumberFormat="1" applyFont="1" applyFill="1" applyBorder="1" applyAlignment="1"/>
    <xf numFmtId="49" fontId="3" fillId="2" borderId="29" xfId="0" applyNumberFormat="1" applyFont="1" applyFill="1" applyBorder="1" applyAlignment="1">
      <alignment vertical="center"/>
    </xf>
    <xf numFmtId="3" fontId="3" fillId="2" borderId="4" xfId="0" applyNumberFormat="1" applyFont="1" applyFill="1" applyBorder="1" applyAlignment="1">
      <alignment vertical="center"/>
    </xf>
    <xf numFmtId="9" fontId="1" fillId="2" borderId="30" xfId="0" applyNumberFormat="1" applyFont="1" applyFill="1" applyBorder="1" applyAlignment="1"/>
    <xf numFmtId="0" fontId="3" fillId="2" borderId="4" xfId="0" applyNumberFormat="1" applyFont="1" applyFill="1" applyBorder="1" applyAlignment="1">
      <alignment vertical="center"/>
    </xf>
    <xf numFmtId="165" fontId="3" fillId="2" borderId="4" xfId="0" applyNumberFormat="1" applyFont="1" applyFill="1" applyBorder="1" applyAlignment="1">
      <alignment vertical="center"/>
    </xf>
    <xf numFmtId="0" fontId="6" fillId="6" borderId="17" xfId="0" applyFont="1" applyFill="1" applyBorder="1" applyAlignment="1">
      <alignment vertical="center"/>
    </xf>
    <xf numFmtId="49" fontId="3" fillId="7" borderId="31" xfId="0" applyNumberFormat="1" applyFont="1" applyFill="1" applyBorder="1" applyAlignment="1">
      <alignment vertical="center"/>
    </xf>
    <xf numFmtId="165" fontId="3" fillId="7" borderId="32" xfId="0" applyNumberFormat="1" applyFont="1" applyFill="1" applyBorder="1" applyAlignment="1">
      <alignment vertical="center"/>
    </xf>
    <xf numFmtId="9" fontId="3" fillId="7" borderId="33" xfId="0" applyNumberFormat="1" applyFont="1" applyFill="1" applyBorder="1" applyAlignment="1">
      <alignment vertical="center"/>
    </xf>
    <xf numFmtId="0" fontId="6" fillId="8" borderId="16" xfId="0" applyFont="1" applyFill="1" applyBorder="1" applyAlignment="1">
      <alignment vertical="center"/>
    </xf>
    <xf numFmtId="49" fontId="9" fillId="8" borderId="17" xfId="0" applyNumberFormat="1" applyFont="1" applyFill="1" applyBorder="1" applyAlignment="1">
      <alignment vertical="center"/>
    </xf>
    <xf numFmtId="0" fontId="6" fillId="8" borderId="17" xfId="0" applyFont="1" applyFill="1" applyBorder="1" applyAlignment="1">
      <alignment vertical="center"/>
    </xf>
    <xf numFmtId="0" fontId="6" fillId="8" borderId="45" xfId="0" applyFont="1" applyFill="1" applyBorder="1" applyAlignment="1">
      <alignment vertical="center"/>
    </xf>
    <xf numFmtId="0" fontId="6" fillId="6" borderId="16" xfId="0" applyFont="1" applyFill="1" applyBorder="1" applyAlignment="1">
      <alignment vertical="center"/>
    </xf>
    <xf numFmtId="49" fontId="3" fillId="7" borderId="46" xfId="0" applyNumberFormat="1" applyFont="1" applyFill="1" applyBorder="1" applyAlignment="1">
      <alignment vertical="center"/>
    </xf>
    <xf numFmtId="0" fontId="3" fillId="7" borderId="47" xfId="0" applyNumberFormat="1" applyFont="1" applyFill="1" applyBorder="1" applyAlignment="1">
      <alignment vertical="center"/>
    </xf>
    <xf numFmtId="0" fontId="3" fillId="7" borderId="48" xfId="0" applyNumberFormat="1" applyFont="1" applyFill="1" applyBorder="1" applyAlignment="1">
      <alignment vertical="center"/>
    </xf>
    <xf numFmtId="0" fontId="3" fillId="6" borderId="17" xfId="0" applyFont="1" applyFill="1" applyBorder="1" applyAlignment="1">
      <alignment vertical="center"/>
    </xf>
    <xf numFmtId="164" fontId="3" fillId="2" borderId="17" xfId="0" applyNumberFormat="1" applyFont="1" applyFill="1" applyBorder="1" applyAlignment="1">
      <alignment vertical="center"/>
    </xf>
    <xf numFmtId="165" fontId="3" fillId="7" borderId="33" xfId="0" applyNumberFormat="1" applyFont="1" applyFill="1" applyBorder="1" applyAlignment="1">
      <alignment vertical="center"/>
    </xf>
    <xf numFmtId="0" fontId="1" fillId="2" borderId="50" xfId="0" applyFont="1" applyFill="1" applyBorder="1" applyAlignment="1"/>
    <xf numFmtId="0" fontId="0" fillId="2" borderId="51" xfId="0" applyFont="1" applyFill="1" applyBorder="1" applyAlignment="1"/>
    <xf numFmtId="0" fontId="1" fillId="2" borderId="52" xfId="0" applyFont="1" applyFill="1" applyBorder="1" applyAlignment="1">
      <alignment wrapText="1"/>
    </xf>
    <xf numFmtId="14" fontId="1" fillId="2" borderId="52" xfId="0" applyNumberFormat="1" applyFont="1" applyFill="1" applyBorder="1" applyAlignment="1"/>
    <xf numFmtId="49" fontId="6" fillId="3" borderId="49" xfId="0" applyNumberFormat="1" applyFont="1" applyFill="1" applyBorder="1" applyAlignment="1">
      <alignment vertical="center" wrapText="1"/>
    </xf>
    <xf numFmtId="49" fontId="1" fillId="2" borderId="49" xfId="0" applyNumberFormat="1" applyFont="1" applyFill="1" applyBorder="1" applyAlignment="1">
      <alignment vertical="center" wrapText="1"/>
    </xf>
    <xf numFmtId="3" fontId="1" fillId="2" borderId="4" xfId="0" applyNumberFormat="1" applyFont="1" applyFill="1" applyBorder="1" applyAlignment="1">
      <alignment horizontal="left"/>
    </xf>
    <xf numFmtId="49" fontId="1" fillId="2" borderId="4" xfId="0" applyNumberFormat="1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3" fontId="1" fillId="2" borderId="4" xfId="0" applyNumberFormat="1" applyFont="1" applyFill="1" applyBorder="1" applyAlignment="1">
      <alignment horizontal="left" wrapText="1"/>
    </xf>
    <xf numFmtId="49" fontId="1" fillId="2" borderId="4" xfId="0" applyNumberFormat="1" applyFont="1" applyFill="1" applyBorder="1" applyAlignment="1">
      <alignment horizontal="left" wrapText="1"/>
    </xf>
    <xf numFmtId="49" fontId="1" fillId="2" borderId="49" xfId="0" applyNumberFormat="1" applyFont="1" applyFill="1" applyBorder="1" applyAlignment="1">
      <alignment horizontal="left"/>
    </xf>
    <xf numFmtId="49" fontId="1" fillId="2" borderId="49" xfId="0" applyNumberFormat="1" applyFont="1" applyFill="1" applyBorder="1" applyAlignment="1">
      <alignment horizontal="left" vertical="center" wrapText="1"/>
    </xf>
    <xf numFmtId="49" fontId="1" fillId="2" borderId="49" xfId="0" applyNumberFormat="1" applyFont="1" applyFill="1" applyBorder="1" applyAlignment="1">
      <alignment horizontal="left" wrapText="1"/>
    </xf>
    <xf numFmtId="14" fontId="1" fillId="2" borderId="49" xfId="0" applyNumberFormat="1" applyFont="1" applyFill="1" applyBorder="1" applyAlignment="1">
      <alignment horizontal="left"/>
    </xf>
    <xf numFmtId="0" fontId="1" fillId="2" borderId="4" xfId="0" applyNumberFormat="1" applyFont="1" applyFill="1" applyBorder="1" applyAlignment="1">
      <alignment horizontal="right" wrapText="1"/>
    </xf>
    <xf numFmtId="0" fontId="2" fillId="3" borderId="4" xfId="0" applyFont="1" applyFill="1" applyBorder="1" applyAlignment="1">
      <alignment horizontal="right" vertical="center"/>
    </xf>
    <xf numFmtId="3" fontId="2" fillId="3" borderId="4" xfId="0" applyNumberFormat="1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right" vertical="center"/>
    </xf>
    <xf numFmtId="3" fontId="2" fillId="3" borderId="10" xfId="0" applyNumberFormat="1" applyFont="1" applyFill="1" applyBorder="1" applyAlignment="1">
      <alignment horizontal="right" vertical="center"/>
    </xf>
    <xf numFmtId="0" fontId="1" fillId="2" borderId="4" xfId="0" applyNumberFormat="1" applyFont="1" applyFill="1" applyBorder="1" applyAlignment="1">
      <alignment horizontal="right"/>
    </xf>
    <xf numFmtId="3" fontId="1" fillId="2" borderId="4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49" fontId="1" fillId="2" borderId="14" xfId="0" applyNumberFormat="1" applyFont="1" applyFill="1" applyBorder="1" applyAlignment="1">
      <alignment horizontal="right"/>
    </xf>
    <xf numFmtId="0" fontId="1" fillId="2" borderId="14" xfId="0" applyNumberFormat="1" applyFont="1" applyFill="1" applyBorder="1" applyAlignment="1">
      <alignment horizontal="right"/>
    </xf>
    <xf numFmtId="3" fontId="1" fillId="2" borderId="14" xfId="0" applyNumberFormat="1" applyFont="1" applyFill="1" applyBorder="1" applyAlignment="1">
      <alignment horizontal="right"/>
    </xf>
    <xf numFmtId="0" fontId="1" fillId="2" borderId="19" xfId="0" applyFont="1" applyFill="1" applyBorder="1" applyAlignment="1">
      <alignment horizontal="center"/>
    </xf>
    <xf numFmtId="0" fontId="6" fillId="5" borderId="2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right" vertical="center"/>
    </xf>
    <xf numFmtId="3" fontId="2" fillId="3" borderId="15" xfId="0" applyNumberFormat="1" applyFont="1" applyFill="1" applyBorder="1" applyAlignment="1">
      <alignment horizontal="right" vertical="center"/>
    </xf>
    <xf numFmtId="164" fontId="6" fillId="5" borderId="26" xfId="0" applyNumberFormat="1" applyFont="1" applyFill="1" applyBorder="1" applyAlignment="1">
      <alignment vertical="center"/>
    </xf>
    <xf numFmtId="49" fontId="7" fillId="3" borderId="4" xfId="0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49" fontId="9" fillId="8" borderId="34" xfId="0" applyNumberFormat="1" applyFont="1" applyFill="1" applyBorder="1" applyAlignment="1">
      <alignment vertical="center"/>
    </xf>
    <xf numFmtId="0" fontId="3" fillId="8" borderId="35" xfId="0" applyFont="1" applyFill="1" applyBorder="1" applyAlignment="1">
      <alignment vertical="center"/>
    </xf>
    <xf numFmtId="49" fontId="2" fillId="3" borderId="4" xfId="0" applyNumberFormat="1" applyFont="1" applyFill="1" applyBorder="1" applyAlignment="1">
      <alignment horizontal="left" wrapText="1"/>
    </xf>
    <xf numFmtId="0" fontId="2" fillId="4" borderId="4" xfId="0" applyFont="1" applyFill="1" applyBorder="1" applyAlignment="1">
      <alignment horizontal="left" wrapText="1"/>
    </xf>
    <xf numFmtId="49" fontId="1" fillId="2" borderId="4" xfId="0" applyNumberFormat="1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49" fontId="1" fillId="2" borderId="4" xfId="0" applyNumberFormat="1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0" fillId="0" borderId="17" xfId="0" applyFont="1" applyBorder="1" applyAlignment="1"/>
    <xf numFmtId="3" fontId="1" fillId="2" borderId="17" xfId="0" applyNumberFormat="1" applyFont="1" applyFill="1" applyBorder="1" applyAlignment="1">
      <alignment horizontal="right" wrapText="1"/>
    </xf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5</xdr:col>
      <xdr:colOff>819150</xdr:colOff>
      <xdr:row>6</xdr:row>
      <xdr:rowOff>108284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56388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tabSelected="1" topLeftCell="A85" workbookViewId="0">
      <selection activeCell="F9" sqref="F9"/>
    </sheetView>
  </sheetViews>
  <sheetFormatPr baseColWidth="10" defaultRowHeight="15" x14ac:dyDescent="0.25"/>
  <cols>
    <col min="1" max="1" width="16.7109375" style="1" customWidth="1"/>
    <col min="2" max="2" width="19.42578125" style="1" customWidth="1"/>
    <col min="3" max="3" width="9.42578125" style="1" customWidth="1"/>
    <col min="4" max="4" width="15.7109375" style="1" customWidth="1"/>
    <col min="5" max="5" width="11" style="1" customWidth="1"/>
    <col min="6" max="6" width="12.42578125" style="1" customWidth="1"/>
    <col min="7" max="9" width="3.85546875" customWidth="1"/>
  </cols>
  <sheetData>
    <row r="1" spans="1:6" x14ac:dyDescent="0.25">
      <c r="A1" s="2"/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ht="15" customHeight="1" x14ac:dyDescent="0.25">
      <c r="A3" s="2"/>
      <c r="B3" s="2"/>
      <c r="C3" s="2"/>
      <c r="D3" s="2"/>
      <c r="E3" s="2"/>
      <c r="F3" s="2"/>
    </row>
    <row r="4" spans="1:6" ht="24" customHeight="1" x14ac:dyDescent="0.25">
      <c r="A4" s="2"/>
      <c r="B4" s="2"/>
      <c r="C4" s="2"/>
      <c r="D4" s="2"/>
      <c r="E4" s="2"/>
      <c r="F4" s="2"/>
    </row>
    <row r="5" spans="1:6" ht="15" customHeight="1" x14ac:dyDescent="0.25">
      <c r="A5" s="2"/>
      <c r="B5" s="2"/>
      <c r="C5" s="2"/>
      <c r="D5" s="2"/>
      <c r="E5" s="2"/>
      <c r="F5" s="2"/>
    </row>
    <row r="6" spans="1:6" ht="15" customHeight="1" x14ac:dyDescent="0.25">
      <c r="A6" s="2"/>
      <c r="B6" s="2"/>
      <c r="C6" s="2"/>
      <c r="D6" s="2"/>
      <c r="E6" s="2"/>
      <c r="F6" s="2"/>
    </row>
    <row r="7" spans="1:6" x14ac:dyDescent="0.25">
      <c r="A7" s="2"/>
      <c r="B7" s="2"/>
      <c r="C7" s="2"/>
      <c r="D7" s="2"/>
      <c r="E7" s="2"/>
      <c r="F7" s="2"/>
    </row>
    <row r="8" spans="1:6" x14ac:dyDescent="0.25">
      <c r="A8" s="103"/>
      <c r="B8" s="103"/>
      <c r="C8" s="2"/>
      <c r="D8" s="3"/>
      <c r="E8" s="3"/>
      <c r="F8" s="3"/>
    </row>
    <row r="9" spans="1:6" x14ac:dyDescent="0.25">
      <c r="A9" s="106" t="s">
        <v>0</v>
      </c>
      <c r="B9" s="113" t="s">
        <v>91</v>
      </c>
      <c r="C9" s="102"/>
      <c r="D9" s="139" t="s">
        <v>77</v>
      </c>
      <c r="E9" s="140"/>
      <c r="F9" s="108">
        <v>800</v>
      </c>
    </row>
    <row r="10" spans="1:6" ht="15" customHeight="1" x14ac:dyDescent="0.25">
      <c r="A10" s="107" t="s">
        <v>1</v>
      </c>
      <c r="B10" s="114" t="s">
        <v>96</v>
      </c>
      <c r="C10" s="102"/>
      <c r="D10" s="141" t="s">
        <v>2</v>
      </c>
      <c r="E10" s="142"/>
      <c r="F10" s="109" t="s">
        <v>102</v>
      </c>
    </row>
    <row r="11" spans="1:6" ht="24" customHeight="1" x14ac:dyDescent="0.25">
      <c r="A11" s="107" t="s">
        <v>3</v>
      </c>
      <c r="B11" s="113" t="s">
        <v>4</v>
      </c>
      <c r="C11" s="102"/>
      <c r="D11" s="141" t="s">
        <v>76</v>
      </c>
      <c r="E11" s="142"/>
      <c r="F11" s="108">
        <v>8000</v>
      </c>
    </row>
    <row r="12" spans="1:6" ht="15" customHeight="1" x14ac:dyDescent="0.25">
      <c r="A12" s="107" t="s">
        <v>5</v>
      </c>
      <c r="B12" s="115" t="s">
        <v>74</v>
      </c>
      <c r="C12" s="102"/>
      <c r="D12" s="109" t="s">
        <v>6</v>
      </c>
      <c r="E12" s="110"/>
      <c r="F12" s="111">
        <f>(F9*F11)</f>
        <v>6400000</v>
      </c>
    </row>
    <row r="13" spans="1:6" ht="15" customHeight="1" x14ac:dyDescent="0.25">
      <c r="A13" s="107" t="s">
        <v>7</v>
      </c>
      <c r="B13" s="113" t="s">
        <v>67</v>
      </c>
      <c r="C13" s="102"/>
      <c r="D13" s="141" t="s">
        <v>8</v>
      </c>
      <c r="E13" s="142"/>
      <c r="F13" s="109" t="s">
        <v>78</v>
      </c>
    </row>
    <row r="14" spans="1:6" x14ac:dyDescent="0.25">
      <c r="A14" s="107" t="s">
        <v>9</v>
      </c>
      <c r="B14" s="113" t="s">
        <v>75</v>
      </c>
      <c r="C14" s="102"/>
      <c r="D14" s="141" t="s">
        <v>10</v>
      </c>
      <c r="E14" s="142"/>
      <c r="F14" s="109" t="s">
        <v>102</v>
      </c>
    </row>
    <row r="15" spans="1:6" ht="25.5" x14ac:dyDescent="0.25">
      <c r="A15" s="107" t="s">
        <v>11</v>
      </c>
      <c r="B15" s="116">
        <v>44729</v>
      </c>
      <c r="C15" s="102"/>
      <c r="D15" s="143" t="s">
        <v>12</v>
      </c>
      <c r="E15" s="144"/>
      <c r="F15" s="112" t="s">
        <v>79</v>
      </c>
    </row>
    <row r="16" spans="1:6" x14ac:dyDescent="0.25">
      <c r="A16" s="104"/>
      <c r="B16" s="105"/>
      <c r="C16" s="24"/>
      <c r="D16" s="25"/>
      <c r="E16" s="25"/>
      <c r="F16" s="26"/>
    </row>
    <row r="17" spans="1:6" x14ac:dyDescent="0.25">
      <c r="A17" s="135" t="s">
        <v>13</v>
      </c>
      <c r="B17" s="136"/>
      <c r="C17" s="136"/>
      <c r="D17" s="136"/>
      <c r="E17" s="136"/>
      <c r="F17" s="136"/>
    </row>
    <row r="18" spans="1:6" x14ac:dyDescent="0.25">
      <c r="A18" s="27"/>
      <c r="B18" s="28"/>
      <c r="C18" s="28"/>
      <c r="D18" s="28"/>
      <c r="E18" s="29"/>
      <c r="F18" s="29"/>
    </row>
    <row r="19" spans="1:6" x14ac:dyDescent="0.25">
      <c r="A19" s="30" t="s">
        <v>14</v>
      </c>
      <c r="B19" s="31"/>
      <c r="C19" s="32"/>
      <c r="D19" s="32"/>
      <c r="E19" s="32"/>
      <c r="F19" s="32"/>
    </row>
    <row r="20" spans="1:6" ht="25.5" x14ac:dyDescent="0.25">
      <c r="A20" s="33" t="s">
        <v>15</v>
      </c>
      <c r="B20" s="33" t="s">
        <v>16</v>
      </c>
      <c r="C20" s="33" t="s">
        <v>17</v>
      </c>
      <c r="D20" s="33" t="s">
        <v>18</v>
      </c>
      <c r="E20" s="33" t="s">
        <v>19</v>
      </c>
      <c r="F20" s="33" t="s">
        <v>20</v>
      </c>
    </row>
    <row r="21" spans="1:6" ht="25.5" x14ac:dyDescent="0.25">
      <c r="A21" s="21" t="s">
        <v>80</v>
      </c>
      <c r="B21" s="7" t="s">
        <v>21</v>
      </c>
      <c r="C21" s="117">
        <v>1</v>
      </c>
      <c r="D21" s="5" t="s">
        <v>82</v>
      </c>
      <c r="E21" s="6">
        <v>18000</v>
      </c>
      <c r="F21" s="6">
        <f>(C21*E21)</f>
        <v>18000</v>
      </c>
    </row>
    <row r="22" spans="1:6" x14ac:dyDescent="0.25">
      <c r="A22" s="21" t="s">
        <v>92</v>
      </c>
      <c r="B22" s="7" t="s">
        <v>21</v>
      </c>
      <c r="C22" s="117">
        <v>1</v>
      </c>
      <c r="D22" s="5" t="s">
        <v>70</v>
      </c>
      <c r="E22" s="6">
        <v>25000</v>
      </c>
      <c r="F22" s="6">
        <f>(C22*E22)</f>
        <v>25000</v>
      </c>
    </row>
    <row r="23" spans="1:6" x14ac:dyDescent="0.25">
      <c r="A23" s="21" t="s">
        <v>69</v>
      </c>
      <c r="B23" s="7" t="s">
        <v>21</v>
      </c>
      <c r="C23" s="117">
        <v>4</v>
      </c>
      <c r="D23" s="5" t="s">
        <v>83</v>
      </c>
      <c r="E23" s="6">
        <v>25000</v>
      </c>
      <c r="F23" s="6">
        <f>(C23*E23)</f>
        <v>100000</v>
      </c>
    </row>
    <row r="24" spans="1:6" x14ac:dyDescent="0.25">
      <c r="A24" s="21" t="s">
        <v>81</v>
      </c>
      <c r="B24" s="7" t="s">
        <v>21</v>
      </c>
      <c r="C24" s="117">
        <v>6</v>
      </c>
      <c r="D24" s="5" t="s">
        <v>70</v>
      </c>
      <c r="E24" s="6">
        <v>18000</v>
      </c>
      <c r="F24" s="6">
        <f t="shared" ref="F24:F26" si="0">(C24*E24)</f>
        <v>108000</v>
      </c>
    </row>
    <row r="25" spans="1:6" x14ac:dyDescent="0.25">
      <c r="A25" s="21" t="s">
        <v>71</v>
      </c>
      <c r="B25" s="7" t="s">
        <v>108</v>
      </c>
      <c r="C25" s="117">
        <v>1</v>
      </c>
      <c r="D25" s="5" t="s">
        <v>70</v>
      </c>
      <c r="E25" s="6">
        <v>18000</v>
      </c>
      <c r="F25" s="6">
        <f t="shared" si="0"/>
        <v>18000</v>
      </c>
    </row>
    <row r="26" spans="1:6" x14ac:dyDescent="0.25">
      <c r="A26" s="21" t="s">
        <v>109</v>
      </c>
      <c r="B26" s="7" t="s">
        <v>21</v>
      </c>
      <c r="C26" s="117">
        <v>32</v>
      </c>
      <c r="D26" s="5" t="s">
        <v>84</v>
      </c>
      <c r="E26" s="6">
        <v>25000</v>
      </c>
      <c r="F26" s="6">
        <f t="shared" si="0"/>
        <v>800000</v>
      </c>
    </row>
    <row r="27" spans="1:6" x14ac:dyDescent="0.25">
      <c r="A27" s="8" t="s">
        <v>22</v>
      </c>
      <c r="B27" s="9"/>
      <c r="C27" s="118"/>
      <c r="D27" s="118"/>
      <c r="E27" s="118"/>
      <c r="F27" s="119">
        <f>SUM(F21:F26)</f>
        <v>1069000</v>
      </c>
    </row>
    <row r="28" spans="1:6" x14ac:dyDescent="0.25">
      <c r="A28" s="27"/>
      <c r="B28" s="29"/>
      <c r="C28" s="29"/>
      <c r="D28" s="29"/>
      <c r="E28" s="34"/>
      <c r="F28" s="34"/>
    </row>
    <row r="29" spans="1:6" x14ac:dyDescent="0.25">
      <c r="A29" s="35" t="s">
        <v>23</v>
      </c>
      <c r="B29" s="36"/>
      <c r="C29" s="37"/>
      <c r="D29" s="37"/>
      <c r="E29" s="38"/>
      <c r="F29" s="38"/>
    </row>
    <row r="30" spans="1:6" ht="25.5" x14ac:dyDescent="0.25">
      <c r="A30" s="39" t="s">
        <v>15</v>
      </c>
      <c r="B30" s="40" t="s">
        <v>16</v>
      </c>
      <c r="C30" s="40" t="s">
        <v>17</v>
      </c>
      <c r="D30" s="39" t="s">
        <v>18</v>
      </c>
      <c r="E30" s="40" t="s">
        <v>19</v>
      </c>
      <c r="F30" s="39" t="s">
        <v>20</v>
      </c>
    </row>
    <row r="31" spans="1:6" x14ac:dyDescent="0.25">
      <c r="A31" s="41"/>
      <c r="B31" s="42"/>
      <c r="C31" s="42"/>
      <c r="D31" s="42"/>
      <c r="E31" s="41"/>
      <c r="F31" s="41"/>
    </row>
    <row r="32" spans="1:6" x14ac:dyDescent="0.25">
      <c r="A32" s="10" t="s">
        <v>24</v>
      </c>
      <c r="B32" s="11"/>
      <c r="C32" s="11"/>
      <c r="D32" s="11"/>
      <c r="E32" s="12"/>
      <c r="F32" s="12"/>
    </row>
    <row r="33" spans="1:10" x14ac:dyDescent="0.25">
      <c r="A33" s="43"/>
      <c r="B33" s="44"/>
      <c r="C33" s="44"/>
      <c r="D33" s="44"/>
      <c r="E33" s="45"/>
      <c r="F33" s="45"/>
    </row>
    <row r="34" spans="1:10" x14ac:dyDescent="0.25">
      <c r="A34" s="35" t="s">
        <v>25</v>
      </c>
      <c r="B34" s="36"/>
      <c r="C34" s="37"/>
      <c r="D34" s="37"/>
      <c r="E34" s="38"/>
      <c r="F34" s="38"/>
    </row>
    <row r="35" spans="1:10" ht="25.5" x14ac:dyDescent="0.25">
      <c r="A35" s="46" t="s">
        <v>15</v>
      </c>
      <c r="B35" s="46" t="s">
        <v>16</v>
      </c>
      <c r="C35" s="46" t="s">
        <v>17</v>
      </c>
      <c r="D35" s="46" t="s">
        <v>18</v>
      </c>
      <c r="E35" s="47" t="s">
        <v>19</v>
      </c>
      <c r="F35" s="46" t="s">
        <v>20</v>
      </c>
      <c r="J35" s="145"/>
    </row>
    <row r="36" spans="1:10" x14ac:dyDescent="0.25">
      <c r="A36" s="21" t="s">
        <v>85</v>
      </c>
      <c r="B36" s="7" t="s">
        <v>26</v>
      </c>
      <c r="C36" s="117">
        <v>0.1</v>
      </c>
      <c r="D36" s="5" t="s">
        <v>82</v>
      </c>
      <c r="E36" s="6">
        <v>400000</v>
      </c>
      <c r="F36" s="6">
        <f t="shared" ref="F36:F39" si="1">(C36*E36)</f>
        <v>40000</v>
      </c>
      <c r="J36" s="146"/>
    </row>
    <row r="37" spans="1:10" x14ac:dyDescent="0.25">
      <c r="A37" s="21" t="s">
        <v>86</v>
      </c>
      <c r="B37" s="7" t="s">
        <v>26</v>
      </c>
      <c r="C37" s="117">
        <v>0.3</v>
      </c>
      <c r="D37" s="5" t="s">
        <v>82</v>
      </c>
      <c r="E37" s="6">
        <v>300000</v>
      </c>
      <c r="F37" s="6">
        <f t="shared" si="1"/>
        <v>90000</v>
      </c>
      <c r="J37" s="146"/>
    </row>
    <row r="38" spans="1:10" x14ac:dyDescent="0.25">
      <c r="A38" s="21" t="s">
        <v>72</v>
      </c>
      <c r="B38" s="7" t="s">
        <v>26</v>
      </c>
      <c r="C38" s="117">
        <v>0.1</v>
      </c>
      <c r="D38" s="5" t="s">
        <v>82</v>
      </c>
      <c r="E38" s="6">
        <v>250000</v>
      </c>
      <c r="F38" s="6">
        <f t="shared" si="1"/>
        <v>25000</v>
      </c>
      <c r="J38" s="146"/>
    </row>
    <row r="39" spans="1:10" x14ac:dyDescent="0.25">
      <c r="A39" s="21" t="s">
        <v>97</v>
      </c>
      <c r="B39" s="7" t="s">
        <v>26</v>
      </c>
      <c r="C39" s="117">
        <v>0.1</v>
      </c>
      <c r="D39" s="5" t="s">
        <v>70</v>
      </c>
      <c r="E39" s="6">
        <v>200000</v>
      </c>
      <c r="F39" s="6">
        <f t="shared" si="1"/>
        <v>20000</v>
      </c>
      <c r="J39" s="146"/>
    </row>
    <row r="40" spans="1:10" x14ac:dyDescent="0.25">
      <c r="A40" s="10" t="s">
        <v>28</v>
      </c>
      <c r="B40" s="11"/>
      <c r="C40" s="120"/>
      <c r="D40" s="120"/>
      <c r="E40" s="120"/>
      <c r="F40" s="121">
        <f>SUM(F36:F39)</f>
        <v>175000</v>
      </c>
      <c r="J40" s="145"/>
    </row>
    <row r="41" spans="1:10" x14ac:dyDescent="0.25">
      <c r="A41" s="43"/>
      <c r="B41" s="44"/>
      <c r="C41" s="44"/>
      <c r="D41" s="44"/>
      <c r="E41" s="45"/>
      <c r="F41" s="45"/>
    </row>
    <row r="42" spans="1:10" x14ac:dyDescent="0.25">
      <c r="A42" s="35" t="s">
        <v>29</v>
      </c>
      <c r="B42" s="36"/>
      <c r="C42" s="37"/>
      <c r="D42" s="37"/>
      <c r="E42" s="38"/>
      <c r="F42" s="38"/>
    </row>
    <row r="43" spans="1:10" ht="25.5" x14ac:dyDescent="0.25">
      <c r="A43" s="47" t="s">
        <v>30</v>
      </c>
      <c r="B43" s="47" t="s">
        <v>31</v>
      </c>
      <c r="C43" s="47" t="s">
        <v>32</v>
      </c>
      <c r="D43" s="47" t="s">
        <v>18</v>
      </c>
      <c r="E43" s="47" t="s">
        <v>19</v>
      </c>
      <c r="F43" s="47" t="s">
        <v>20</v>
      </c>
    </row>
    <row r="44" spans="1:10" x14ac:dyDescent="0.25">
      <c r="A44" s="14" t="s">
        <v>33</v>
      </c>
      <c r="B44" s="15"/>
      <c r="C44" s="15"/>
      <c r="D44" s="15"/>
      <c r="E44" s="15"/>
      <c r="F44" s="15"/>
    </row>
    <row r="45" spans="1:10" x14ac:dyDescent="0.25">
      <c r="A45" s="22" t="s">
        <v>34</v>
      </c>
      <c r="B45" s="16" t="s">
        <v>38</v>
      </c>
      <c r="C45" s="122">
        <v>2500</v>
      </c>
      <c r="D45" s="4" t="s">
        <v>82</v>
      </c>
      <c r="E45" s="123">
        <v>680</v>
      </c>
      <c r="F45" s="123">
        <f>(C45*E45)</f>
        <v>1700000</v>
      </c>
    </row>
    <row r="46" spans="1:10" x14ac:dyDescent="0.25">
      <c r="A46" s="17" t="s">
        <v>35</v>
      </c>
      <c r="B46" s="18"/>
      <c r="C46" s="124"/>
      <c r="D46" s="124"/>
      <c r="E46" s="123"/>
      <c r="F46" s="123"/>
    </row>
    <row r="47" spans="1:10" x14ac:dyDescent="0.25">
      <c r="A47" s="22" t="s">
        <v>36</v>
      </c>
      <c r="B47" s="16" t="s">
        <v>37</v>
      </c>
      <c r="C47" s="122">
        <v>250</v>
      </c>
      <c r="D47" s="4" t="s">
        <v>88</v>
      </c>
      <c r="E47" s="123">
        <v>1400</v>
      </c>
      <c r="F47" s="123">
        <f>(C47*E47)</f>
        <v>350000</v>
      </c>
    </row>
    <row r="48" spans="1:10" x14ac:dyDescent="0.25">
      <c r="A48" s="22" t="s">
        <v>101</v>
      </c>
      <c r="B48" s="16" t="s">
        <v>38</v>
      </c>
      <c r="C48" s="122">
        <v>1200</v>
      </c>
      <c r="D48" s="4" t="s">
        <v>82</v>
      </c>
      <c r="E48" s="123">
        <v>1200</v>
      </c>
      <c r="F48" s="123">
        <f>(C48*E48)</f>
        <v>1440000</v>
      </c>
    </row>
    <row r="49" spans="1:6" x14ac:dyDescent="0.25">
      <c r="A49" s="17" t="s">
        <v>39</v>
      </c>
      <c r="B49" s="18"/>
      <c r="C49" s="124"/>
      <c r="D49" s="124"/>
      <c r="E49" s="123"/>
      <c r="F49" s="123"/>
    </row>
    <row r="50" spans="1:6" x14ac:dyDescent="0.25">
      <c r="A50" s="22" t="s">
        <v>93</v>
      </c>
      <c r="B50" s="16" t="s">
        <v>40</v>
      </c>
      <c r="C50" s="122">
        <v>3</v>
      </c>
      <c r="D50" s="4" t="s">
        <v>82</v>
      </c>
      <c r="E50" s="123">
        <v>18000</v>
      </c>
      <c r="F50" s="123">
        <f>(C50*E50)</f>
        <v>54000</v>
      </c>
    </row>
    <row r="51" spans="1:6" x14ac:dyDescent="0.25">
      <c r="A51" s="22" t="s">
        <v>87</v>
      </c>
      <c r="B51" s="16" t="s">
        <v>40</v>
      </c>
      <c r="C51" s="122">
        <v>2</v>
      </c>
      <c r="D51" s="4" t="s">
        <v>68</v>
      </c>
      <c r="E51" s="123">
        <v>40000</v>
      </c>
      <c r="F51" s="123">
        <f>(C51*E51)</f>
        <v>80000</v>
      </c>
    </row>
    <row r="52" spans="1:6" x14ac:dyDescent="0.25">
      <c r="A52" s="17" t="s">
        <v>94</v>
      </c>
      <c r="B52" s="16"/>
      <c r="C52" s="122"/>
      <c r="D52" s="4"/>
      <c r="E52" s="123"/>
      <c r="F52" s="123"/>
    </row>
    <row r="53" spans="1:6" x14ac:dyDescent="0.25">
      <c r="A53" s="22" t="s">
        <v>98</v>
      </c>
      <c r="B53" s="16" t="s">
        <v>40</v>
      </c>
      <c r="C53" s="122">
        <v>3</v>
      </c>
      <c r="D53" s="4" t="s">
        <v>27</v>
      </c>
      <c r="E53" s="123">
        <v>21000</v>
      </c>
      <c r="F53" s="123">
        <f t="shared" ref="F53:F56" si="2">(C53*E53)</f>
        <v>63000</v>
      </c>
    </row>
    <row r="54" spans="1:6" x14ac:dyDescent="0.25">
      <c r="A54" s="22" t="s">
        <v>99</v>
      </c>
      <c r="B54" s="16" t="s">
        <v>40</v>
      </c>
      <c r="C54" s="122">
        <v>0.8</v>
      </c>
      <c r="D54" s="4" t="s">
        <v>27</v>
      </c>
      <c r="E54" s="123">
        <v>150000</v>
      </c>
      <c r="F54" s="123">
        <f t="shared" si="2"/>
        <v>120000</v>
      </c>
    </row>
    <row r="55" spans="1:6" x14ac:dyDescent="0.25">
      <c r="A55" s="22" t="s">
        <v>100</v>
      </c>
      <c r="B55" s="16" t="s">
        <v>40</v>
      </c>
      <c r="C55" s="122">
        <v>2</v>
      </c>
      <c r="D55" s="4" t="s">
        <v>27</v>
      </c>
      <c r="E55" s="123">
        <v>65000</v>
      </c>
      <c r="F55" s="123">
        <f t="shared" si="2"/>
        <v>130000</v>
      </c>
    </row>
    <row r="56" spans="1:6" x14ac:dyDescent="0.25">
      <c r="A56" s="17" t="s">
        <v>41</v>
      </c>
      <c r="B56" s="18"/>
      <c r="C56" s="124"/>
      <c r="D56" s="124"/>
      <c r="E56" s="123"/>
      <c r="F56" s="123">
        <f t="shared" si="2"/>
        <v>0</v>
      </c>
    </row>
    <row r="57" spans="1:6" x14ac:dyDescent="0.25">
      <c r="A57" s="19" t="s">
        <v>89</v>
      </c>
      <c r="B57" s="20" t="s">
        <v>40</v>
      </c>
      <c r="C57" s="126">
        <v>0.5</v>
      </c>
      <c r="D57" s="125" t="s">
        <v>27</v>
      </c>
      <c r="E57" s="127">
        <v>41000</v>
      </c>
      <c r="F57" s="127">
        <f>(C57*E57)</f>
        <v>20500</v>
      </c>
    </row>
    <row r="58" spans="1:6" x14ac:dyDescent="0.25">
      <c r="A58" s="10" t="s">
        <v>42</v>
      </c>
      <c r="B58" s="11"/>
      <c r="C58" s="11"/>
      <c r="D58" s="11"/>
      <c r="E58" s="12"/>
      <c r="F58" s="13">
        <f>SUM(F44:F57)</f>
        <v>3957500</v>
      </c>
    </row>
    <row r="59" spans="1:6" x14ac:dyDescent="0.25">
      <c r="A59" s="43"/>
      <c r="B59" s="48"/>
      <c r="C59" s="44"/>
      <c r="D59" s="48"/>
      <c r="E59" s="45"/>
      <c r="F59" s="45"/>
    </row>
    <row r="60" spans="1:6" x14ac:dyDescent="0.25">
      <c r="A60" s="35" t="s">
        <v>43</v>
      </c>
      <c r="B60" s="36"/>
      <c r="C60" s="37"/>
      <c r="D60" s="37"/>
      <c r="E60" s="38"/>
      <c r="F60" s="38"/>
    </row>
    <row r="61" spans="1:6" ht="25.5" x14ac:dyDescent="0.25">
      <c r="A61" s="46" t="s">
        <v>44</v>
      </c>
      <c r="B61" s="47" t="s">
        <v>31</v>
      </c>
      <c r="C61" s="47" t="s">
        <v>32</v>
      </c>
      <c r="D61" s="46" t="s">
        <v>18</v>
      </c>
      <c r="E61" s="47" t="s">
        <v>19</v>
      </c>
      <c r="F61" s="46" t="s">
        <v>20</v>
      </c>
    </row>
    <row r="62" spans="1:6" x14ac:dyDescent="0.25">
      <c r="A62" s="21" t="s">
        <v>66</v>
      </c>
      <c r="B62" s="16" t="s">
        <v>90</v>
      </c>
      <c r="C62" s="123">
        <v>800</v>
      </c>
      <c r="D62" s="5" t="s">
        <v>112</v>
      </c>
      <c r="E62" s="123">
        <v>200</v>
      </c>
      <c r="F62" s="123">
        <f>(C62*E62)</f>
        <v>160000</v>
      </c>
    </row>
    <row r="63" spans="1:6" x14ac:dyDescent="0.25">
      <c r="A63" s="21" t="s">
        <v>95</v>
      </c>
      <c r="B63" s="16" t="s">
        <v>110</v>
      </c>
      <c r="C63" s="123">
        <v>4</v>
      </c>
      <c r="D63" s="5" t="s">
        <v>84</v>
      </c>
      <c r="E63" s="123">
        <v>4000</v>
      </c>
      <c r="F63" s="123">
        <f t="shared" ref="F63:F64" si="3">(C63*E63)</f>
        <v>16000</v>
      </c>
    </row>
    <row r="64" spans="1:6" x14ac:dyDescent="0.25">
      <c r="A64" s="21" t="s">
        <v>73</v>
      </c>
      <c r="B64" s="16" t="s">
        <v>110</v>
      </c>
      <c r="C64" s="123">
        <v>800</v>
      </c>
      <c r="D64" s="5" t="s">
        <v>84</v>
      </c>
      <c r="E64" s="123">
        <v>240</v>
      </c>
      <c r="F64" s="123">
        <f t="shared" si="3"/>
        <v>192000</v>
      </c>
    </row>
    <row r="65" spans="1:6" x14ac:dyDescent="0.25">
      <c r="A65" s="49" t="s">
        <v>45</v>
      </c>
      <c r="B65" s="50"/>
      <c r="C65" s="132"/>
      <c r="D65" s="132"/>
      <c r="E65" s="132"/>
      <c r="F65" s="133">
        <f>SUM(F62:F64)</f>
        <v>368000</v>
      </c>
    </row>
    <row r="66" spans="1:6" x14ac:dyDescent="0.25">
      <c r="A66" s="51"/>
      <c r="B66" s="128"/>
      <c r="C66" s="51"/>
      <c r="D66" s="51"/>
      <c r="E66" s="52"/>
      <c r="F66" s="52"/>
    </row>
    <row r="67" spans="1:6" x14ac:dyDescent="0.25">
      <c r="A67" s="53" t="s">
        <v>46</v>
      </c>
      <c r="B67" s="129"/>
      <c r="C67" s="54"/>
      <c r="D67" s="54"/>
      <c r="E67" s="54"/>
      <c r="F67" s="55">
        <f>F27+F40+F58+F65</f>
        <v>5569500</v>
      </c>
    </row>
    <row r="68" spans="1:6" x14ac:dyDescent="0.25">
      <c r="A68" s="56" t="s">
        <v>47</v>
      </c>
      <c r="B68" s="130"/>
      <c r="C68" s="57"/>
      <c r="D68" s="57"/>
      <c r="E68" s="57"/>
      <c r="F68" s="58">
        <f>F67*0.05</f>
        <v>278475</v>
      </c>
    </row>
    <row r="69" spans="1:6" x14ac:dyDescent="0.25">
      <c r="A69" s="59" t="s">
        <v>48</v>
      </c>
      <c r="B69" s="131"/>
      <c r="C69" s="60"/>
      <c r="D69" s="60"/>
      <c r="E69" s="60"/>
      <c r="F69" s="61">
        <f>F68+F67</f>
        <v>5847975</v>
      </c>
    </row>
    <row r="70" spans="1:6" x14ac:dyDescent="0.25">
      <c r="A70" s="56" t="s">
        <v>49</v>
      </c>
      <c r="B70" s="130"/>
      <c r="C70" s="57"/>
      <c r="D70" s="57"/>
      <c r="E70" s="57"/>
      <c r="F70" s="58">
        <f>F12</f>
        <v>6400000</v>
      </c>
    </row>
    <row r="71" spans="1:6" x14ac:dyDescent="0.25">
      <c r="A71" s="62" t="s">
        <v>50</v>
      </c>
      <c r="B71" s="63"/>
      <c r="C71" s="63"/>
      <c r="D71" s="63"/>
      <c r="E71" s="63"/>
      <c r="F71" s="134">
        <f>F70-F69</f>
        <v>552025</v>
      </c>
    </row>
    <row r="72" spans="1:6" x14ac:dyDescent="0.25">
      <c r="A72" s="64" t="s">
        <v>103</v>
      </c>
      <c r="B72" s="65"/>
      <c r="C72" s="65"/>
      <c r="D72" s="65"/>
      <c r="E72" s="65"/>
      <c r="F72" s="66"/>
    </row>
    <row r="73" spans="1:6" ht="15.75" thickBot="1" x14ac:dyDescent="0.3">
      <c r="A73" s="67"/>
      <c r="B73" s="65"/>
      <c r="C73" s="65"/>
      <c r="D73" s="65"/>
      <c r="E73" s="65"/>
      <c r="F73" s="66"/>
    </row>
    <row r="74" spans="1:6" x14ac:dyDescent="0.25">
      <c r="A74" s="68" t="s">
        <v>104</v>
      </c>
      <c r="B74" s="69"/>
      <c r="C74" s="69"/>
      <c r="D74" s="69"/>
      <c r="E74" s="70"/>
      <c r="F74" s="66"/>
    </row>
    <row r="75" spans="1:6" x14ac:dyDescent="0.25">
      <c r="A75" s="71" t="s">
        <v>51</v>
      </c>
      <c r="B75" s="72"/>
      <c r="C75" s="72"/>
      <c r="D75" s="72"/>
      <c r="E75" s="73"/>
      <c r="F75" s="66"/>
    </row>
    <row r="76" spans="1:6" x14ac:dyDescent="0.25">
      <c r="A76" s="71" t="s">
        <v>52</v>
      </c>
      <c r="B76" s="72"/>
      <c r="C76" s="72"/>
      <c r="D76" s="72"/>
      <c r="E76" s="73"/>
      <c r="F76" s="66"/>
    </row>
    <row r="77" spans="1:6" x14ac:dyDescent="0.25">
      <c r="A77" s="71" t="s">
        <v>53</v>
      </c>
      <c r="B77" s="72"/>
      <c r="C77" s="72"/>
      <c r="D77" s="72"/>
      <c r="E77" s="73"/>
      <c r="F77" s="66"/>
    </row>
    <row r="78" spans="1:6" x14ac:dyDescent="0.25">
      <c r="A78" s="71" t="s">
        <v>54</v>
      </c>
      <c r="B78" s="72"/>
      <c r="C78" s="72"/>
      <c r="D78" s="72"/>
      <c r="E78" s="73"/>
      <c r="F78" s="66"/>
    </row>
    <row r="79" spans="1:6" x14ac:dyDescent="0.25">
      <c r="A79" s="71" t="s">
        <v>55</v>
      </c>
      <c r="B79" s="72"/>
      <c r="C79" s="72"/>
      <c r="D79" s="72"/>
      <c r="E79" s="73"/>
      <c r="F79" s="66"/>
    </row>
    <row r="80" spans="1:6" ht="15.75" thickBot="1" x14ac:dyDescent="0.3">
      <c r="A80" s="74" t="s">
        <v>56</v>
      </c>
      <c r="B80" s="75"/>
      <c r="C80" s="75"/>
      <c r="D80" s="75"/>
      <c r="E80" s="76"/>
      <c r="F80" s="66"/>
    </row>
    <row r="81" spans="1:6" x14ac:dyDescent="0.25">
      <c r="A81" s="67"/>
      <c r="B81" s="72"/>
      <c r="C81" s="72"/>
      <c r="D81" s="72"/>
      <c r="E81" s="72"/>
      <c r="F81" s="66"/>
    </row>
    <row r="82" spans="1:6" ht="15.75" thickBot="1" x14ac:dyDescent="0.3">
      <c r="A82" s="137" t="s">
        <v>57</v>
      </c>
      <c r="B82" s="138"/>
      <c r="C82" s="77"/>
      <c r="D82" s="78"/>
      <c r="E82" s="78"/>
      <c r="F82" s="66"/>
    </row>
    <row r="83" spans="1:6" x14ac:dyDescent="0.25">
      <c r="A83" s="79" t="s">
        <v>44</v>
      </c>
      <c r="B83" s="80" t="s">
        <v>111</v>
      </c>
      <c r="C83" s="81" t="s">
        <v>58</v>
      </c>
      <c r="D83" s="78"/>
      <c r="E83" s="78"/>
      <c r="F83" s="66"/>
    </row>
    <row r="84" spans="1:6" x14ac:dyDescent="0.25">
      <c r="A84" s="82" t="s">
        <v>59</v>
      </c>
      <c r="B84" s="83">
        <f>F27</f>
        <v>1069000</v>
      </c>
      <c r="C84" s="84">
        <f>(B84/B90)</f>
        <v>0.18279831907626143</v>
      </c>
      <c r="D84" s="78"/>
      <c r="E84" s="78"/>
      <c r="F84" s="66"/>
    </row>
    <row r="85" spans="1:6" x14ac:dyDescent="0.25">
      <c r="A85" s="82" t="s">
        <v>60</v>
      </c>
      <c r="B85" s="85">
        <v>0</v>
      </c>
      <c r="C85" s="84">
        <v>0</v>
      </c>
      <c r="D85" s="78"/>
      <c r="E85" s="78"/>
      <c r="F85" s="66"/>
    </row>
    <row r="86" spans="1:6" x14ac:dyDescent="0.25">
      <c r="A86" s="82" t="s">
        <v>61</v>
      </c>
      <c r="B86" s="83">
        <f>F40</f>
        <v>175000</v>
      </c>
      <c r="C86" s="84">
        <f>(B86/B90)</f>
        <v>2.9924888529790226E-2</v>
      </c>
      <c r="D86" s="78"/>
      <c r="E86" s="78"/>
      <c r="F86" s="66"/>
    </row>
    <row r="87" spans="1:6" x14ac:dyDescent="0.25">
      <c r="A87" s="82" t="s">
        <v>30</v>
      </c>
      <c r="B87" s="83">
        <f>F58</f>
        <v>3957500</v>
      </c>
      <c r="C87" s="84">
        <f>(B87/B90)</f>
        <v>0.67672997918082756</v>
      </c>
      <c r="D87" s="78"/>
      <c r="E87" s="78"/>
      <c r="F87" s="66"/>
    </row>
    <row r="88" spans="1:6" x14ac:dyDescent="0.25">
      <c r="A88" s="82" t="s">
        <v>62</v>
      </c>
      <c r="B88" s="86">
        <f>F65</f>
        <v>368000</v>
      </c>
      <c r="C88" s="84">
        <f>(B88/B90)</f>
        <v>6.2927765594073162E-2</v>
      </c>
      <c r="D88" s="87"/>
      <c r="E88" s="87"/>
      <c r="F88" s="66"/>
    </row>
    <row r="89" spans="1:6" x14ac:dyDescent="0.25">
      <c r="A89" s="82" t="s">
        <v>63</v>
      </c>
      <c r="B89" s="86">
        <f>F68</f>
        <v>278475</v>
      </c>
      <c r="C89" s="84">
        <f>(B89/B90)</f>
        <v>4.7619047619047616E-2</v>
      </c>
      <c r="D89" s="87"/>
      <c r="E89" s="87"/>
      <c r="F89" s="66"/>
    </row>
    <row r="90" spans="1:6" ht="15.75" thickBot="1" x14ac:dyDescent="0.3">
      <c r="A90" s="88" t="s">
        <v>64</v>
      </c>
      <c r="B90" s="89">
        <f>SUM(B84:B89)</f>
        <v>5847975</v>
      </c>
      <c r="C90" s="90">
        <f>SUM(C84:C89)</f>
        <v>1</v>
      </c>
      <c r="D90" s="87"/>
      <c r="E90" s="87"/>
      <c r="F90" s="66"/>
    </row>
    <row r="91" spans="1:6" x14ac:dyDescent="0.25">
      <c r="A91" s="67"/>
      <c r="B91" s="65"/>
      <c r="C91" s="65"/>
      <c r="D91" s="65"/>
      <c r="E91" s="65"/>
      <c r="F91" s="66"/>
    </row>
    <row r="92" spans="1:6" x14ac:dyDescent="0.25">
      <c r="A92" s="23"/>
      <c r="B92" s="65"/>
      <c r="C92" s="65"/>
      <c r="D92" s="65"/>
      <c r="E92" s="65"/>
      <c r="F92" s="66"/>
    </row>
    <row r="93" spans="1:6" ht="15.75" thickBot="1" x14ac:dyDescent="0.3">
      <c r="A93" s="91"/>
      <c r="B93" s="92" t="s">
        <v>105</v>
      </c>
      <c r="C93" s="93"/>
      <c r="D93" s="94"/>
      <c r="E93" s="95"/>
      <c r="F93" s="66"/>
    </row>
    <row r="94" spans="1:6" x14ac:dyDescent="0.25">
      <c r="A94" s="96" t="s">
        <v>106</v>
      </c>
      <c r="B94" s="97">
        <v>700</v>
      </c>
      <c r="C94" s="97">
        <v>800</v>
      </c>
      <c r="D94" s="98">
        <v>900</v>
      </c>
      <c r="E94" s="99"/>
      <c r="F94" s="100"/>
    </row>
    <row r="95" spans="1:6" ht="15.75" thickBot="1" x14ac:dyDescent="0.3">
      <c r="A95" s="88" t="s">
        <v>107</v>
      </c>
      <c r="B95" s="89">
        <f>(F69/B94)</f>
        <v>8354.25</v>
      </c>
      <c r="C95" s="89">
        <f>(F69/C94)</f>
        <v>7309.96875</v>
      </c>
      <c r="D95" s="101">
        <f>(F69/D94)</f>
        <v>6497.75</v>
      </c>
      <c r="E95" s="99"/>
      <c r="F95" s="100"/>
    </row>
    <row r="96" spans="1:6" x14ac:dyDescent="0.25">
      <c r="A96" s="64" t="s">
        <v>65</v>
      </c>
      <c r="B96" s="72"/>
      <c r="C96" s="72"/>
      <c r="D96" s="72"/>
      <c r="E96" s="72"/>
      <c r="F96" s="72"/>
    </row>
  </sheetData>
  <mergeCells count="8">
    <mergeCell ref="A17:F17"/>
    <mergeCell ref="A82:B8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PAPA SECANO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2022-06-20T19:06:50Z</dcterms:modified>
</cp:coreProperties>
</file>