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fa6\AC\Temp\"/>
    </mc:Choice>
  </mc:AlternateContent>
  <xr:revisionPtr revIDLastSave="16" documentId="8_{8E919E9B-36E2-4726-A459-D22AE6BD31F5}" xr6:coauthVersionLast="47" xr6:coauthVersionMax="47" xr10:uidLastSave="{861858BB-226A-40FF-BBAA-A664EAA55A9E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7" i="1" l="1"/>
  <c r="C84" i="1"/>
  <c r="G48" i="1"/>
  <c r="G43" i="1"/>
  <c r="G42" i="1"/>
  <c r="G41" i="1"/>
  <c r="G40" i="1"/>
  <c r="G39" i="1"/>
  <c r="G38" i="1"/>
  <c r="G37" i="1"/>
  <c r="G44" i="1" s="1"/>
  <c r="C85" i="1" s="1"/>
  <c r="G27" i="1"/>
  <c r="G26" i="1"/>
  <c r="G25" i="1"/>
  <c r="G24" i="1"/>
  <c r="G23" i="1"/>
  <c r="G22" i="1"/>
  <c r="G21" i="1"/>
  <c r="G28" i="1" s="1"/>
  <c r="C83" i="1" s="1"/>
  <c r="G58" i="1"/>
  <c r="G56" i="1"/>
  <c r="G54" i="1"/>
  <c r="G52" i="1"/>
  <c r="G51" i="1"/>
  <c r="G50" i="1"/>
  <c r="G12" i="1"/>
  <c r="G69" i="1"/>
  <c r="G59" i="1" l="1"/>
  <c r="C86" i="1" l="1"/>
  <c r="G66" i="1"/>
  <c r="G67" i="1" l="1"/>
  <c r="C88" i="1" s="1"/>
  <c r="G68" i="1"/>
  <c r="C89" i="1"/>
  <c r="D86" i="1"/>
  <c r="D85" i="1" l="1"/>
  <c r="D87" i="1"/>
  <c r="D83" i="1"/>
  <c r="D94" i="1"/>
  <c r="G70" i="1"/>
  <c r="C94" i="1"/>
  <c r="E94" i="1"/>
  <c r="D88" i="1"/>
  <c r="D89" i="1" l="1"/>
</calcChain>
</file>

<file path=xl/sharedStrings.xml><?xml version="1.0" encoding="utf-8"?>
<sst xmlns="http://schemas.openxmlformats.org/spreadsheetml/2006/main" count="159" uniqueCount="112">
  <si>
    <t>RUBRO O CULTIVO</t>
  </si>
  <si>
    <t>PAPA TEMPRANA</t>
  </si>
  <si>
    <t>RENDIMIENTO (Kg/ha)</t>
  </si>
  <si>
    <t>VARIEDAD</t>
  </si>
  <si>
    <t>CARDINAL</t>
  </si>
  <si>
    <t>Fecha Estimada precio venta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</si>
  <si>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</si>
  <si>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</si>
  <si>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</si>
  <si>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</si>
  <si>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</si>
  <si>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</si>
  <si>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</si>
  <si>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</si>
  <si>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</si>
  <si>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</si>
  <si>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</si>
  <si>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COQUIMBO-LA SERENA</t>
  </si>
  <si>
    <t>FECHA DE COSECHA</t>
  </si>
  <si>
    <t>ENE-ABR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</si>
  <si>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</si>
  <si>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</si>
  <si>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</si>
  <si>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</si>
  <si>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</si>
  <si>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</si>
  <si>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</si>
  <si>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</si>
  <si>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</si>
  <si>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</si>
  <si>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</si>
  <si>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Semillas y brotación</t>
  </si>
  <si>
    <t>JH</t>
  </si>
  <si>
    <t>Ago-Nov</t>
  </si>
  <si>
    <t>Limpias</t>
  </si>
  <si>
    <t>Oct-Dic</t>
  </si>
  <si>
    <t>Aplicación pesticidas</t>
  </si>
  <si>
    <t>Aplicación fertilizantes</t>
  </si>
  <si>
    <t>Siembra</t>
  </si>
  <si>
    <t>Ene- Abr</t>
  </si>
  <si>
    <t>Cosecha</t>
  </si>
  <si>
    <t>Sept-Ene</t>
  </si>
  <si>
    <t>Riego</t>
  </si>
  <si>
    <t>Oct-Mar</t>
  </si>
  <si>
    <t>Subtotal Jornadas Hombre</t>
  </si>
  <si>
    <t>JORNADAS ANIMAL</t>
  </si>
  <si>
    <t>Subtotal Jornadas Animal</t>
  </si>
  <si>
    <t>MAQUINARIA</t>
  </si>
  <si>
    <t>Rastaje</t>
  </si>
  <si>
    <t>JM</t>
  </si>
  <si>
    <t>Ago-Dic</t>
  </si>
  <si>
    <t>Melgadura</t>
  </si>
  <si>
    <t>Aradura</t>
  </si>
  <si>
    <t>Aplicación de Insumos</t>
  </si>
  <si>
    <t>Oct-Feb</t>
  </si>
  <si>
    <t>Aporca</t>
  </si>
  <si>
    <t>Oct-Nov</t>
  </si>
  <si>
    <t>Acequiadura</t>
  </si>
  <si>
    <t>Cosecha y Acarreo</t>
  </si>
  <si>
    <t>Ene-Abr</t>
  </si>
  <si>
    <t>Subtotal Costo Maquinaria</t>
  </si>
  <si>
    <t>INSUMOS</t>
  </si>
  <si>
    <t>UNIDAD (Kg/l/u</t>
  </si>
  <si>
    <t>CANTIDAD (kg/I/u)</t>
  </si>
  <si>
    <t>SUBTOTAL ($)</t>
  </si>
  <si>
    <t>SEMILLAS</t>
  </si>
  <si>
    <t>Kg</t>
  </si>
  <si>
    <t>Agosto</t>
  </si>
  <si>
    <t>FERTILIZANTES</t>
  </si>
  <si>
    <t>SFT</t>
  </si>
  <si>
    <t>25 Kg</t>
  </si>
  <si>
    <t>UREA</t>
  </si>
  <si>
    <t>MEZCLA PRESIEMBRA</t>
  </si>
  <si>
    <t>FUNGICIDAS</t>
  </si>
  <si>
    <t>CURZATE</t>
  </si>
  <si>
    <t>INSECTICIDAS</t>
  </si>
  <si>
    <t>ENGEO</t>
  </si>
  <si>
    <t>L</t>
  </si>
  <si>
    <t>OTROS</t>
  </si>
  <si>
    <t>COMPOST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</si>
  <si>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</si>
  <si>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</si>
  <si>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</si>
  <si>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</si>
  <si>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</si>
  <si>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</si>
  <si>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</si>
  <si>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</si>
  <si>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</si>
  <si>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</si>
  <si>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</si>
  <si>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</si>
  <si>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</si>
  <si>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</si>
  <si>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</si>
  <si>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</si>
  <si>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</si>
  <si>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</si>
  <si>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</si>
  <si>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</si>
  <si>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</si>
  <si>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</si>
  <si>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</si>
  <si>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</si>
  <si>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</si>
  <si>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</si>
  <si>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</si>
  <si>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</si>
  <si>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</si>
  <si>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 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</si>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</sst>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0.0"/>
  </numFmts>
  <fonts count="19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0"/>
      <name val="Calibri"/>
      <family val="2"/>
    </font>
    <font>
      <b/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99"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0" fillId="4" borderId="0" xfId="0" applyFill="1"/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3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4" borderId="0" xfId="0" applyFont="1" applyFill="1"/>
    <xf numFmtId="0" fontId="14" fillId="0" borderId="0" xfId="0" applyFont="1"/>
    <xf numFmtId="0" fontId="12" fillId="5" borderId="0" xfId="0" applyFont="1" applyFill="1" applyAlignment="1">
      <alignment vertical="center" wrapText="1"/>
    </xf>
    <xf numFmtId="166" fontId="10" fillId="4" borderId="0" xfId="2" applyNumberFormat="1" applyFont="1" applyFill="1" applyBorder="1"/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0" fillId="3" borderId="0" xfId="0" applyFill="1"/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6" fontId="14" fillId="0" borderId="1" xfId="2" applyNumberFormat="1" applyFont="1" applyBorder="1"/>
    <xf numFmtId="0" fontId="0" fillId="0" borderId="1" xfId="0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6" fillId="0" borderId="1" xfId="0" applyFont="1" applyBorder="1"/>
    <xf numFmtId="3" fontId="0" fillId="0" borderId="1" xfId="0" applyNumberFormat="1" applyBorder="1" applyAlignment="1">
      <alignment horizontal="center"/>
    </xf>
    <xf numFmtId="166" fontId="10" fillId="4" borderId="0" xfId="2" applyNumberFormat="1" applyFont="1" applyFill="1"/>
    <xf numFmtId="0" fontId="11" fillId="5" borderId="0" xfId="0" applyFont="1" applyFill="1"/>
    <xf numFmtId="0" fontId="0" fillId="0" borderId="1" xfId="0" applyBorder="1"/>
    <xf numFmtId="3" fontId="11" fillId="5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12" fillId="5" borderId="0" xfId="0" applyFont="1" applyFill="1"/>
    <xf numFmtId="3" fontId="12" fillId="5" borderId="0" xfId="0" applyNumberFormat="1" applyFont="1" applyFill="1"/>
    <xf numFmtId="0" fontId="12" fillId="3" borderId="0" xfId="0" applyFont="1" applyFill="1"/>
    <xf numFmtId="3" fontId="12" fillId="3" borderId="0" xfId="0" applyNumberFormat="1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0" fontId="17" fillId="5" borderId="10" xfId="0" applyFont="1" applyFill="1" applyBorder="1"/>
    <xf numFmtId="0" fontId="7" fillId="4" borderId="0" xfId="0" applyFont="1" applyFill="1"/>
    <xf numFmtId="49" fontId="5" fillId="6" borderId="11" xfId="0" applyNumberFormat="1" applyFont="1" applyFill="1" applyBorder="1" applyAlignment="1">
      <alignment vertical="center"/>
    </xf>
    <xf numFmtId="49" fontId="5" fillId="6" borderId="12" xfId="0" applyNumberFormat="1" applyFont="1" applyFill="1" applyBorder="1" applyAlignment="1">
      <alignment vertical="center"/>
    </xf>
    <xf numFmtId="49" fontId="7" fillId="6" borderId="13" xfId="0" applyNumberFormat="1" applyFont="1" applyFill="1" applyBorder="1"/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168" fontId="5" fillId="2" borderId="15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8" fillId="5" borderId="20" xfId="0" applyFont="1" applyFill="1" applyBorder="1" applyAlignment="1">
      <alignment vertical="center"/>
    </xf>
    <xf numFmtId="49" fontId="18" fillId="5" borderId="21" xfId="0" applyNumberFormat="1" applyFont="1" applyFill="1" applyBorder="1" applyAlignment="1">
      <alignment vertical="center"/>
    </xf>
    <xf numFmtId="0" fontId="18" fillId="5" borderId="21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/>
    </xf>
    <xf numFmtId="49" fontId="5" fillId="6" borderId="22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10" fillId="0" borderId="0" xfId="1" applyFont="1"/>
    <xf numFmtId="169" fontId="13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66" fontId="12" fillId="4" borderId="1" xfId="2" applyNumberFormat="1" applyFont="1" applyFill="1" applyBorder="1" applyAlignment="1">
      <alignment horizontal="center" wrapText="1"/>
    </xf>
    <xf numFmtId="166" fontId="12" fillId="4" borderId="1" xfId="2" applyNumberFormat="1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right"/>
    </xf>
    <xf numFmtId="2" fontId="14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6" fontId="5" fillId="2" borderId="15" xfId="0" applyNumberFormat="1" applyFont="1" applyFill="1" applyBorder="1" applyAlignment="1">
      <alignment vertical="center"/>
    </xf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8" xfId="1" applyFont="1" applyFill="1" applyBorder="1" applyAlignment="1">
      <alignment vertical="center"/>
    </xf>
    <xf numFmtId="164" fontId="5" fillId="6" borderId="19" xfId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49" fontId="18" fillId="5" borderId="20" xfId="0" applyNumberFormat="1" applyFont="1" applyFill="1" applyBorder="1" applyAlignment="1">
      <alignment vertical="center"/>
    </xf>
    <xf numFmtId="0" fontId="18" fillId="5" borderId="21" xfId="0" applyFont="1" applyFill="1" applyBorder="1" applyAlignment="1">
      <alignment vertical="center"/>
    </xf>
    <xf numFmtId="0" fontId="1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9D42BFC4-40FC-DB47-E6C4-90FD8A96F5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90500"/>
          <a:ext cx="64770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114"/>
  <sheetViews>
    <sheetView tabSelected="1" topLeftCell="A59" workbookViewId="0">
      <selection activeCell="I59" sqref="I59"/>
    </sheetView>
  </sheetViews>
  <sheetFormatPr defaultRowHeight="15"/>
  <cols>
    <col min="1" max="1" width="4.85546875" customWidth="1"/>
    <col min="2" max="2" width="22" customWidth="1"/>
    <col min="3" max="3" width="11.42578125" customWidth="1"/>
    <col min="4" max="4" width="15.5703125" bestFit="1" customWidth="1"/>
    <col min="5" max="5" width="11.42578125" customWidth="1"/>
    <col min="6" max="6" width="23.5703125" bestFit="1" customWidth="1"/>
    <col min="7" max="7" width="13.140625" bestFit="1" customWidth="1"/>
    <col min="8" max="256" width="11.42578125" customWidth="1"/>
  </cols>
  <sheetData>
    <row r="9" spans="2:7">
      <c r="B9" s="1" t="s">
        <v>0</v>
      </c>
      <c r="C9" s="96" t="s">
        <v>1</v>
      </c>
      <c r="D9" s="96"/>
      <c r="E9" s="2"/>
      <c r="F9" s="1" t="s">
        <v>2</v>
      </c>
      <c r="G9" s="3">
        <v>20000</v>
      </c>
    </row>
    <row r="10" spans="2:7">
      <c r="B10" s="4" t="s">
        <v>3</v>
      </c>
      <c r="C10" s="97" t="s">
        <v>4</v>
      </c>
      <c r="D10" s="97"/>
      <c r="E10" s="2"/>
      <c r="F10" s="5" t="s">
        <v>5</v>
      </c>
      <c r="G10" s="6">
        <v>44927</v>
      </c>
    </row>
    <row r="11" spans="2:7">
      <c r="B11" s="4" t="s">
        <v>6</v>
      </c>
      <c r="C11" s="97" t="s">
        <v>7</v>
      </c>
      <c r="D11" s="97"/>
      <c r="E11" s="2"/>
      <c r="F11" s="5" t="s">
        <v>8</v>
      </c>
      <c r="G11" s="7">
        <v>400</v>
      </c>
    </row>
    <row r="12" spans="2:7">
      <c r="B12" s="4" t="s">
        <v>9</v>
      </c>
      <c r="C12" s="97" t="s">
        <v>10</v>
      </c>
      <c r="D12" s="97"/>
      <c r="E12" s="2"/>
      <c r="F12" s="5" t="s">
        <v>11</v>
      </c>
      <c r="G12" s="7">
        <f>SUM(G9*G11)</f>
        <v>8000000</v>
      </c>
    </row>
    <row r="13" spans="2:7">
      <c r="B13" s="4" t="s">
        <v>12</v>
      </c>
      <c r="C13" s="98" t="s">
        <v>13</v>
      </c>
      <c r="D13" s="98"/>
      <c r="E13" s="2"/>
      <c r="F13" s="5" t="s">
        <v>14</v>
      </c>
      <c r="G13" s="8" t="s">
        <v>15</v>
      </c>
    </row>
    <row r="14" spans="2:7">
      <c r="B14" s="9" t="s">
        <v>16</v>
      </c>
      <c r="C14" s="97" t="s">
        <v>17</v>
      </c>
      <c r="D14" s="97"/>
      <c r="E14" s="2"/>
      <c r="F14" s="5" t="s">
        <v>18</v>
      </c>
      <c r="G14" s="8" t="s">
        <v>19</v>
      </c>
    </row>
    <row r="15" spans="2:7">
      <c r="B15" s="9" t="s">
        <v>20</v>
      </c>
      <c r="C15" s="91">
        <v>44713</v>
      </c>
      <c r="D15" s="92"/>
      <c r="E15" s="2"/>
      <c r="F15" s="5" t="s">
        <v>21</v>
      </c>
      <c r="G15" s="8" t="s">
        <v>22</v>
      </c>
    </row>
    <row r="16" spans="2:7">
      <c r="B16" s="10"/>
      <c r="C16" s="2"/>
      <c r="D16" s="2"/>
      <c r="E16" s="2"/>
      <c r="F16" s="2"/>
      <c r="G16" s="2"/>
    </row>
    <row r="17" spans="2:11">
      <c r="B17" s="93" t="s">
        <v>23</v>
      </c>
      <c r="C17" s="93"/>
      <c r="D17" s="93"/>
      <c r="E17" s="93"/>
      <c r="F17" s="93"/>
      <c r="G17" s="93"/>
    </row>
    <row r="18" spans="2:11">
      <c r="B18" s="11"/>
      <c r="C18" s="10"/>
      <c r="D18" s="10"/>
      <c r="E18" s="10"/>
      <c r="F18" s="10"/>
      <c r="G18" s="10"/>
    </row>
    <row r="19" spans="2:11">
      <c r="B19" s="12" t="s">
        <v>24</v>
      </c>
      <c r="C19" s="2"/>
      <c r="D19" s="2"/>
      <c r="E19" s="2"/>
      <c r="F19" s="13"/>
      <c r="G19" s="13"/>
    </row>
    <row r="20" spans="2:11">
      <c r="B20" s="14" t="s">
        <v>25</v>
      </c>
      <c r="C20" s="14" t="s">
        <v>26</v>
      </c>
      <c r="D20" s="14" t="s">
        <v>27</v>
      </c>
      <c r="E20" s="14" t="s">
        <v>28</v>
      </c>
      <c r="F20" s="15" t="s">
        <v>29</v>
      </c>
      <c r="G20" s="16" t="s">
        <v>30</v>
      </c>
    </row>
    <row r="21" spans="2:11">
      <c r="B21" s="17" t="s">
        <v>31</v>
      </c>
      <c r="C21" s="18" t="s">
        <v>32</v>
      </c>
      <c r="D21" s="79">
        <v>4</v>
      </c>
      <c r="E21" s="18" t="s">
        <v>33</v>
      </c>
      <c r="F21" s="19">
        <v>30000</v>
      </c>
      <c r="G21" s="19">
        <f>F21*D21</f>
        <v>120000</v>
      </c>
      <c r="K21" s="78"/>
    </row>
    <row r="22" spans="2:11">
      <c r="B22" s="17" t="s">
        <v>34</v>
      </c>
      <c r="C22" s="18" t="s">
        <v>32</v>
      </c>
      <c r="D22" s="79">
        <v>3.3333333333333335</v>
      </c>
      <c r="E22" s="18" t="s">
        <v>35</v>
      </c>
      <c r="F22" s="19">
        <v>30000</v>
      </c>
      <c r="G22" s="19">
        <f t="shared" ref="G22:G27" si="0">F22*D22</f>
        <v>100000</v>
      </c>
      <c r="K22" s="78"/>
    </row>
    <row r="23" spans="2:11">
      <c r="B23" s="17" t="s">
        <v>36</v>
      </c>
      <c r="C23" s="18" t="s">
        <v>32</v>
      </c>
      <c r="D23" s="79">
        <v>2</v>
      </c>
      <c r="E23" s="18" t="s">
        <v>35</v>
      </c>
      <c r="F23" s="19">
        <v>30000</v>
      </c>
      <c r="G23" s="19">
        <f t="shared" si="0"/>
        <v>60000</v>
      </c>
      <c r="K23" s="78"/>
    </row>
    <row r="24" spans="2:11">
      <c r="B24" s="17" t="s">
        <v>37</v>
      </c>
      <c r="C24" s="18" t="s">
        <v>32</v>
      </c>
      <c r="D24" s="79">
        <v>0.66666666666666663</v>
      </c>
      <c r="E24" s="18" t="s">
        <v>35</v>
      </c>
      <c r="F24" s="19">
        <v>30000</v>
      </c>
      <c r="G24" s="19">
        <f t="shared" si="0"/>
        <v>20000</v>
      </c>
      <c r="K24" s="78"/>
    </row>
    <row r="25" spans="2:11">
      <c r="B25" s="17" t="s">
        <v>38</v>
      </c>
      <c r="C25" s="18" t="s">
        <v>32</v>
      </c>
      <c r="D25" s="79">
        <v>6.666666666666667</v>
      </c>
      <c r="E25" s="18" t="s">
        <v>39</v>
      </c>
      <c r="F25" s="19">
        <v>30000</v>
      </c>
      <c r="G25" s="19">
        <f t="shared" si="0"/>
        <v>200000</v>
      </c>
      <c r="K25" s="78"/>
    </row>
    <row r="26" spans="2:11">
      <c r="B26" s="17" t="s">
        <v>40</v>
      </c>
      <c r="C26" s="18" t="s">
        <v>32</v>
      </c>
      <c r="D26" s="79">
        <v>6.666666666666667</v>
      </c>
      <c r="E26" s="18" t="s">
        <v>41</v>
      </c>
      <c r="F26" s="19">
        <v>30000</v>
      </c>
      <c r="G26" s="19">
        <f t="shared" si="0"/>
        <v>200000</v>
      </c>
      <c r="K26" s="78"/>
    </row>
    <row r="27" spans="2:11">
      <c r="B27" s="17" t="s">
        <v>42</v>
      </c>
      <c r="C27" s="18" t="s">
        <v>32</v>
      </c>
      <c r="D27" s="79">
        <v>4</v>
      </c>
      <c r="E27" s="18" t="s">
        <v>43</v>
      </c>
      <c r="F27" s="19">
        <v>30000</v>
      </c>
      <c r="G27" s="19">
        <f t="shared" si="0"/>
        <v>120000</v>
      </c>
      <c r="K27" s="78"/>
    </row>
    <row r="28" spans="2:11">
      <c r="B28" s="20" t="s">
        <v>44</v>
      </c>
      <c r="C28" s="21"/>
      <c r="D28" s="21"/>
      <c r="E28" s="21"/>
      <c r="F28" s="22"/>
      <c r="G28" s="23">
        <f>SUM(G21:G27)</f>
        <v>820000</v>
      </c>
    </row>
    <row r="29" spans="2:11">
      <c r="C29" s="2"/>
      <c r="D29" s="2"/>
      <c r="E29" s="2"/>
      <c r="F29" s="13"/>
      <c r="G29" s="13"/>
    </row>
    <row r="30" spans="2:11">
      <c r="B30" s="12" t="s">
        <v>45</v>
      </c>
      <c r="C30" s="2"/>
      <c r="D30" s="2"/>
      <c r="E30" s="2"/>
      <c r="F30" s="13"/>
      <c r="G30" s="13"/>
    </row>
    <row r="31" spans="2:11">
      <c r="B31" s="14" t="s">
        <v>25</v>
      </c>
      <c r="C31" s="14" t="s">
        <v>26</v>
      </c>
      <c r="D31" s="14" t="s">
        <v>27</v>
      </c>
      <c r="E31" s="14" t="s">
        <v>28</v>
      </c>
      <c r="F31" s="15" t="s">
        <v>29</v>
      </c>
      <c r="G31" s="16" t="s">
        <v>30</v>
      </c>
    </row>
    <row r="32" spans="2:11" s="2" customFormat="1">
      <c r="B32" s="80"/>
      <c r="C32" s="80"/>
      <c r="D32" s="80"/>
      <c r="E32" s="80"/>
      <c r="F32" s="81"/>
      <c r="G32" s="82"/>
    </row>
    <row r="33" spans="2:11">
      <c r="B33" s="20" t="s">
        <v>46</v>
      </c>
      <c r="C33" s="21"/>
      <c r="D33" s="21"/>
      <c r="E33" s="21"/>
      <c r="F33" s="22"/>
      <c r="G33" s="83"/>
    </row>
    <row r="34" spans="2:11">
      <c r="C34" s="2"/>
      <c r="D34" s="2"/>
      <c r="E34" s="2"/>
      <c r="F34" s="13"/>
      <c r="G34" s="13"/>
    </row>
    <row r="35" spans="2:11">
      <c r="B35" s="12" t="s">
        <v>47</v>
      </c>
      <c r="C35" s="2"/>
      <c r="D35" s="2"/>
      <c r="E35" s="2"/>
      <c r="F35" s="13"/>
      <c r="G35" s="13"/>
    </row>
    <row r="36" spans="2:11">
      <c r="B36" s="14" t="s">
        <v>25</v>
      </c>
      <c r="C36" s="14" t="s">
        <v>26</v>
      </c>
      <c r="D36" s="14" t="s">
        <v>27</v>
      </c>
      <c r="E36" s="14" t="s">
        <v>28</v>
      </c>
      <c r="F36" s="15" t="s">
        <v>29</v>
      </c>
      <c r="G36" s="16" t="s">
        <v>30</v>
      </c>
    </row>
    <row r="37" spans="2:11">
      <c r="B37" s="17" t="s">
        <v>48</v>
      </c>
      <c r="C37" s="25" t="s">
        <v>49</v>
      </c>
      <c r="D37" s="84">
        <v>3.7499999999999999E-2</v>
      </c>
      <c r="E37" s="26" t="s">
        <v>50</v>
      </c>
      <c r="F37" s="27">
        <v>200000</v>
      </c>
      <c r="G37" s="27">
        <f>F37*D37</f>
        <v>7500</v>
      </c>
      <c r="K37" s="78"/>
    </row>
    <row r="38" spans="2:11">
      <c r="B38" s="17" t="s">
        <v>51</v>
      </c>
      <c r="C38" s="25" t="s">
        <v>49</v>
      </c>
      <c r="D38" s="84">
        <v>0.05</v>
      </c>
      <c r="E38" s="26" t="s">
        <v>50</v>
      </c>
      <c r="F38" s="27">
        <v>200000</v>
      </c>
      <c r="G38" s="27">
        <f t="shared" ref="G38:G43" si="1">F38*D38</f>
        <v>10000</v>
      </c>
      <c r="K38" s="78"/>
    </row>
    <row r="39" spans="2:11">
      <c r="B39" s="17" t="s">
        <v>52</v>
      </c>
      <c r="C39" s="25" t="s">
        <v>49</v>
      </c>
      <c r="D39" s="84">
        <v>6.25E-2</v>
      </c>
      <c r="E39" s="26" t="s">
        <v>50</v>
      </c>
      <c r="F39" s="27">
        <v>200000</v>
      </c>
      <c r="G39" s="27">
        <f t="shared" si="1"/>
        <v>12500</v>
      </c>
      <c r="K39" s="78"/>
    </row>
    <row r="40" spans="2:11">
      <c r="B40" s="17" t="s">
        <v>53</v>
      </c>
      <c r="C40" s="25" t="s">
        <v>49</v>
      </c>
      <c r="D40" s="84">
        <v>6.25E-2</v>
      </c>
      <c r="E40" s="28" t="s">
        <v>54</v>
      </c>
      <c r="F40" s="27">
        <v>200000</v>
      </c>
      <c r="G40" s="27">
        <f t="shared" si="1"/>
        <v>12500</v>
      </c>
      <c r="K40" s="78"/>
    </row>
    <row r="41" spans="2:11">
      <c r="B41" s="17" t="s">
        <v>55</v>
      </c>
      <c r="C41" s="25" t="s">
        <v>49</v>
      </c>
      <c r="D41" s="84">
        <v>7.8125E-2</v>
      </c>
      <c r="E41" s="28" t="s">
        <v>56</v>
      </c>
      <c r="F41" s="27">
        <v>200000</v>
      </c>
      <c r="G41" s="27">
        <f t="shared" si="1"/>
        <v>15625</v>
      </c>
      <c r="K41" s="78"/>
    </row>
    <row r="42" spans="2:11">
      <c r="B42" s="17" t="s">
        <v>57</v>
      </c>
      <c r="C42" s="25" t="s">
        <v>49</v>
      </c>
      <c r="D42" s="84">
        <v>4.6875E-2</v>
      </c>
      <c r="E42" s="25" t="s">
        <v>54</v>
      </c>
      <c r="F42" s="27">
        <v>200000</v>
      </c>
      <c r="G42" s="27">
        <f t="shared" si="1"/>
        <v>9375</v>
      </c>
      <c r="K42" s="78"/>
    </row>
    <row r="43" spans="2:11">
      <c r="B43" s="17" t="s">
        <v>58</v>
      </c>
      <c r="C43" s="25" t="s">
        <v>49</v>
      </c>
      <c r="D43" s="84">
        <v>0.25</v>
      </c>
      <c r="E43" s="26" t="s">
        <v>59</v>
      </c>
      <c r="F43" s="27">
        <v>200000</v>
      </c>
      <c r="G43" s="27">
        <f t="shared" si="1"/>
        <v>50000</v>
      </c>
      <c r="K43" s="78"/>
    </row>
    <row r="44" spans="2:11">
      <c r="B44" s="20" t="s">
        <v>60</v>
      </c>
      <c r="C44" s="21"/>
      <c r="D44" s="21"/>
      <c r="E44" s="21"/>
      <c r="F44" s="22"/>
      <c r="G44" s="23">
        <f>SUM(G37:G43)</f>
        <v>117500</v>
      </c>
    </row>
    <row r="45" spans="2:11">
      <c r="C45" s="2"/>
      <c r="D45" s="2"/>
      <c r="E45" s="2"/>
      <c r="F45" s="13"/>
      <c r="G45" s="13"/>
    </row>
    <row r="46" spans="2:11">
      <c r="B46" s="12" t="s">
        <v>61</v>
      </c>
      <c r="C46" s="2"/>
      <c r="D46" s="2"/>
      <c r="E46" s="2"/>
      <c r="F46" s="13"/>
      <c r="G46" s="13"/>
    </row>
    <row r="47" spans="2:11">
      <c r="B47" s="14" t="s">
        <v>61</v>
      </c>
      <c r="C47" s="29" t="s">
        <v>62</v>
      </c>
      <c r="D47" s="29" t="s">
        <v>63</v>
      </c>
      <c r="E47" s="14" t="s">
        <v>28</v>
      </c>
      <c r="F47" s="16" t="s">
        <v>29</v>
      </c>
      <c r="G47" s="16" t="s">
        <v>64</v>
      </c>
    </row>
    <row r="48" spans="2:11">
      <c r="B48" s="30" t="s">
        <v>65</v>
      </c>
      <c r="C48" s="28" t="s">
        <v>66</v>
      </c>
      <c r="D48" s="85">
        <v>2168.2692307692309</v>
      </c>
      <c r="E48" s="28" t="s">
        <v>67</v>
      </c>
      <c r="F48" s="19">
        <v>832</v>
      </c>
      <c r="G48" s="19">
        <f>F48*D48</f>
        <v>1804000.0000000002</v>
      </c>
      <c r="J48" s="78"/>
    </row>
    <row r="49" spans="2:7">
      <c r="B49" s="30" t="s">
        <v>68</v>
      </c>
      <c r="C49" s="28"/>
      <c r="D49" s="28"/>
      <c r="E49" s="28"/>
      <c r="F49" s="19"/>
      <c r="G49" s="19"/>
    </row>
    <row r="50" spans="2:7">
      <c r="B50" s="17" t="s">
        <v>69</v>
      </c>
      <c r="C50" s="28" t="s">
        <v>70</v>
      </c>
      <c r="D50" s="28">
        <v>5</v>
      </c>
      <c r="E50" s="25" t="s">
        <v>54</v>
      </c>
      <c r="F50" s="19">
        <v>34400</v>
      </c>
      <c r="G50" s="19">
        <f>F50*D50</f>
        <v>172000</v>
      </c>
    </row>
    <row r="51" spans="2:7">
      <c r="B51" s="17" t="s">
        <v>71</v>
      </c>
      <c r="C51" s="28" t="s">
        <v>70</v>
      </c>
      <c r="D51" s="28">
        <v>11</v>
      </c>
      <c r="E51" s="28" t="s">
        <v>54</v>
      </c>
      <c r="F51" s="19">
        <v>32700</v>
      </c>
      <c r="G51" s="19">
        <f>F51*D51</f>
        <v>359700</v>
      </c>
    </row>
    <row r="52" spans="2:7">
      <c r="B52" s="17" t="s">
        <v>72</v>
      </c>
      <c r="C52" s="28" t="s">
        <v>66</v>
      </c>
      <c r="D52" s="28">
        <v>300</v>
      </c>
      <c r="E52" s="28" t="s">
        <v>67</v>
      </c>
      <c r="F52" s="19">
        <v>1600</v>
      </c>
      <c r="G52" s="19">
        <f>F52*D52</f>
        <v>480000</v>
      </c>
    </row>
    <row r="53" spans="2:7">
      <c r="B53" s="30" t="s">
        <v>73</v>
      </c>
      <c r="C53" s="28"/>
      <c r="D53" s="28"/>
      <c r="E53" s="28"/>
      <c r="F53" s="19"/>
      <c r="G53" s="19"/>
    </row>
    <row r="54" spans="2:7">
      <c r="B54" s="17" t="s">
        <v>74</v>
      </c>
      <c r="C54" s="28" t="s">
        <v>66</v>
      </c>
      <c r="D54" s="28">
        <v>12</v>
      </c>
      <c r="E54" s="28" t="s">
        <v>54</v>
      </c>
      <c r="F54" s="19">
        <v>19350</v>
      </c>
      <c r="G54" s="19">
        <f>F54*D54</f>
        <v>232200</v>
      </c>
    </row>
    <row r="55" spans="2:7">
      <c r="B55" s="30" t="s">
        <v>75</v>
      </c>
      <c r="C55" s="28"/>
      <c r="D55" s="28"/>
      <c r="E55" s="28"/>
      <c r="F55" s="19"/>
      <c r="G55" s="19"/>
    </row>
    <row r="56" spans="2:7">
      <c r="B56" s="17" t="s">
        <v>76</v>
      </c>
      <c r="C56" s="28" t="s">
        <v>77</v>
      </c>
      <c r="D56" s="28">
        <v>1</v>
      </c>
      <c r="E56" s="28" t="s">
        <v>54</v>
      </c>
      <c r="F56" s="19">
        <v>112890</v>
      </c>
      <c r="G56" s="19">
        <f>F56*D56</f>
        <v>112890</v>
      </c>
    </row>
    <row r="57" spans="2:7">
      <c r="B57" s="30" t="s">
        <v>78</v>
      </c>
      <c r="C57" s="28"/>
      <c r="D57" s="28"/>
      <c r="E57" s="28"/>
      <c r="F57" s="19"/>
      <c r="G57" s="19"/>
    </row>
    <row r="58" spans="2:7">
      <c r="B58" s="17" t="s">
        <v>79</v>
      </c>
      <c r="C58" s="28" t="s">
        <v>66</v>
      </c>
      <c r="D58" s="31">
        <v>10000</v>
      </c>
      <c r="E58" s="28" t="s">
        <v>67</v>
      </c>
      <c r="F58" s="19">
        <v>45</v>
      </c>
      <c r="G58" s="19">
        <f>F58*D58</f>
        <v>450000</v>
      </c>
    </row>
    <row r="59" spans="2:7">
      <c r="B59" s="20" t="s">
        <v>80</v>
      </c>
      <c r="C59" s="21"/>
      <c r="D59" s="21"/>
      <c r="E59" s="21"/>
      <c r="F59" s="22"/>
      <c r="G59" s="23">
        <f>SUM(G48:G58)</f>
        <v>3610790</v>
      </c>
    </row>
    <row r="60" spans="2:7">
      <c r="B60" s="2"/>
      <c r="C60" s="2"/>
      <c r="D60" s="2"/>
      <c r="E60" s="2"/>
      <c r="F60" s="32"/>
      <c r="G60" s="32"/>
    </row>
    <row r="61" spans="2:7">
      <c r="B61" s="33" t="s">
        <v>81</v>
      </c>
      <c r="C61" s="2"/>
      <c r="D61" s="2"/>
      <c r="E61" s="2"/>
      <c r="F61" s="13"/>
      <c r="G61" s="13"/>
    </row>
    <row r="62" spans="2:7">
      <c r="B62" s="14" t="s">
        <v>82</v>
      </c>
      <c r="C62" s="14" t="s">
        <v>62</v>
      </c>
      <c r="D62" s="14" t="s">
        <v>63</v>
      </c>
      <c r="E62" s="14" t="s">
        <v>28</v>
      </c>
      <c r="F62" s="16" t="s">
        <v>29</v>
      </c>
      <c r="G62" s="16" t="s">
        <v>64</v>
      </c>
    </row>
    <row r="63" spans="2:7">
      <c r="B63" s="34"/>
      <c r="C63" s="34"/>
      <c r="D63" s="34"/>
      <c r="E63" s="34"/>
      <c r="F63" s="19"/>
      <c r="G63" s="19">
        <v>0</v>
      </c>
    </row>
    <row r="64" spans="2:7">
      <c r="B64" s="20" t="s">
        <v>83</v>
      </c>
      <c r="C64" s="21"/>
      <c r="D64" s="21"/>
      <c r="E64" s="21"/>
      <c r="F64" s="22"/>
      <c r="G64" s="23">
        <v>0</v>
      </c>
    </row>
    <row r="65" spans="2:7">
      <c r="B65" s="2"/>
      <c r="C65" s="2"/>
      <c r="D65" s="2"/>
      <c r="E65" s="2"/>
      <c r="F65" s="13"/>
      <c r="G65" s="13"/>
    </row>
    <row r="66" spans="2:7">
      <c r="B66" s="33" t="s">
        <v>84</v>
      </c>
      <c r="C66" s="33"/>
      <c r="D66" s="33"/>
      <c r="E66" s="33"/>
      <c r="F66" s="33"/>
      <c r="G66" s="35">
        <f>SUM(G28+G33+G44+G59+G64)</f>
        <v>4548290</v>
      </c>
    </row>
    <row r="67" spans="2:7">
      <c r="B67" s="36" t="s">
        <v>85</v>
      </c>
      <c r="C67" s="24"/>
      <c r="D67" s="24"/>
      <c r="E67" s="24"/>
      <c r="F67" s="24"/>
      <c r="G67" s="37">
        <f>SUM(G66*5/100)</f>
        <v>227414.5</v>
      </c>
    </row>
    <row r="68" spans="2:7">
      <c r="B68" s="38" t="s">
        <v>86</v>
      </c>
      <c r="C68" s="38"/>
      <c r="D68" s="38"/>
      <c r="E68" s="38"/>
      <c r="F68" s="38"/>
      <c r="G68" s="39">
        <f>SUM(G66+G67)</f>
        <v>4775704.5</v>
      </c>
    </row>
    <row r="69" spans="2:7">
      <c r="B69" s="40" t="s">
        <v>87</v>
      </c>
      <c r="C69" s="40"/>
      <c r="D69" s="40"/>
      <c r="E69" s="40"/>
      <c r="F69" s="40"/>
      <c r="G69" s="41">
        <f>SUM(G12*1)</f>
        <v>8000000</v>
      </c>
    </row>
    <row r="70" spans="2:7">
      <c r="B70" s="38" t="s">
        <v>88</v>
      </c>
      <c r="C70" s="33"/>
      <c r="D70" s="33"/>
      <c r="E70" s="33"/>
      <c r="F70" s="33"/>
      <c r="G70" s="35">
        <f>SUM(G69-G68)</f>
        <v>3224295.5</v>
      </c>
    </row>
    <row r="71" spans="2:7">
      <c r="B71" s="42" t="s">
        <v>89</v>
      </c>
      <c r="C71" s="43"/>
      <c r="D71" s="43"/>
      <c r="E71" s="43"/>
      <c r="F71" s="43"/>
      <c r="G71" s="44"/>
    </row>
    <row r="72" spans="2:7" ht="15.75" thickBot="1">
      <c r="B72" s="45"/>
      <c r="C72" s="43"/>
      <c r="D72" s="43"/>
      <c r="E72" s="43"/>
      <c r="F72" s="43"/>
      <c r="G72" s="44"/>
    </row>
    <row r="73" spans="2:7">
      <c r="B73" s="46" t="s">
        <v>90</v>
      </c>
      <c r="C73" s="47"/>
      <c r="D73" s="47"/>
      <c r="E73" s="47"/>
      <c r="F73" s="48"/>
      <c r="G73" s="44"/>
    </row>
    <row r="74" spans="2:7">
      <c r="B74" s="49" t="s">
        <v>91</v>
      </c>
      <c r="C74" s="50"/>
      <c r="D74" s="50"/>
      <c r="E74" s="50"/>
      <c r="F74" s="51"/>
      <c r="G74" s="44"/>
    </row>
    <row r="75" spans="2:7">
      <c r="B75" s="49" t="s">
        <v>92</v>
      </c>
      <c r="C75" s="50"/>
      <c r="D75" s="50"/>
      <c r="E75" s="50"/>
      <c r="F75" s="51"/>
      <c r="G75" s="44"/>
    </row>
    <row r="76" spans="2:7">
      <c r="B76" s="49" t="s">
        <v>93</v>
      </c>
      <c r="C76" s="50"/>
      <c r="D76" s="50"/>
      <c r="E76" s="50"/>
      <c r="F76" s="51"/>
      <c r="G76" s="44"/>
    </row>
    <row r="77" spans="2:7">
      <c r="B77" s="49" t="s">
        <v>94</v>
      </c>
      <c r="C77" s="50"/>
      <c r="D77" s="50"/>
      <c r="E77" s="50"/>
      <c r="F77" s="51"/>
      <c r="G77" s="44"/>
    </row>
    <row r="78" spans="2:7">
      <c r="B78" s="49" t="s">
        <v>95</v>
      </c>
      <c r="C78" s="50"/>
      <c r="D78" s="50"/>
      <c r="E78" s="50"/>
      <c r="F78" s="51"/>
      <c r="G78" s="44"/>
    </row>
    <row r="79" spans="2:7" ht="15.75" thickBot="1">
      <c r="B79" s="52" t="s">
        <v>96</v>
      </c>
      <c r="C79" s="53"/>
      <c r="D79" s="53"/>
      <c r="E79" s="53"/>
      <c r="F79" s="54"/>
      <c r="G79" s="44"/>
    </row>
    <row r="80" spans="2:7" ht="15.75" thickBot="1">
      <c r="B80" s="55"/>
      <c r="C80" s="50"/>
      <c r="D80" s="50"/>
      <c r="E80" s="50"/>
      <c r="F80" s="50"/>
      <c r="G80" s="44"/>
    </row>
    <row r="81" spans="2:7" ht="15.75" thickBot="1">
      <c r="B81" s="94" t="s">
        <v>97</v>
      </c>
      <c r="C81" s="95"/>
      <c r="D81" s="56"/>
      <c r="E81" s="57"/>
      <c r="F81" s="57"/>
      <c r="G81" s="44"/>
    </row>
    <row r="82" spans="2:7">
      <c r="B82" s="58" t="s">
        <v>98</v>
      </c>
      <c r="C82" s="59" t="s">
        <v>99</v>
      </c>
      <c r="D82" s="60" t="s">
        <v>100</v>
      </c>
      <c r="E82" s="57"/>
      <c r="F82" s="57"/>
      <c r="G82" s="44"/>
    </row>
    <row r="83" spans="2:7">
      <c r="B83" s="61" t="s">
        <v>101</v>
      </c>
      <c r="C83" s="62">
        <f>G28</f>
        <v>820000</v>
      </c>
      <c r="D83" s="63">
        <f>(C83/C89)</f>
        <v>0.17170241584252124</v>
      </c>
      <c r="E83" s="57"/>
      <c r="F83" s="57"/>
      <c r="G83" s="44"/>
    </row>
    <row r="84" spans="2:7">
      <c r="B84" s="61" t="s">
        <v>102</v>
      </c>
      <c r="C84" s="86">
        <f>G33</f>
        <v>0</v>
      </c>
      <c r="D84" s="63">
        <v>0</v>
      </c>
      <c r="E84" s="57"/>
      <c r="F84" s="57"/>
      <c r="G84" s="44"/>
    </row>
    <row r="85" spans="2:7">
      <c r="B85" s="61" t="s">
        <v>103</v>
      </c>
      <c r="C85" s="62">
        <f>G44</f>
        <v>117500</v>
      </c>
      <c r="D85" s="63">
        <f>(C85/C89)</f>
        <v>2.4603699831092982E-2</v>
      </c>
      <c r="E85" s="57"/>
      <c r="F85" s="57"/>
      <c r="G85" s="44"/>
    </row>
    <row r="86" spans="2:7">
      <c r="B86" s="61" t="s">
        <v>104</v>
      </c>
      <c r="C86" s="62">
        <f>G59</f>
        <v>3610790</v>
      </c>
      <c r="D86" s="63">
        <f>(C86/C89)</f>
        <v>0.7560748367073381</v>
      </c>
      <c r="E86" s="57"/>
      <c r="F86" s="57"/>
      <c r="G86" s="44"/>
    </row>
    <row r="87" spans="2:7">
      <c r="B87" s="61" t="s">
        <v>105</v>
      </c>
      <c r="C87" s="64">
        <f>G64</f>
        <v>0</v>
      </c>
      <c r="D87" s="63">
        <f>(C87/C89)</f>
        <v>0</v>
      </c>
      <c r="E87" s="65"/>
      <c r="F87" s="65"/>
      <c r="G87" s="44"/>
    </row>
    <row r="88" spans="2:7">
      <c r="B88" s="61" t="s">
        <v>106</v>
      </c>
      <c r="C88" s="64">
        <f>G67</f>
        <v>227414.5</v>
      </c>
      <c r="D88" s="63">
        <f>(C88/C89)</f>
        <v>4.7619047619047616E-2</v>
      </c>
      <c r="E88" s="65"/>
      <c r="F88" s="65"/>
      <c r="G88" s="44"/>
    </row>
    <row r="89" spans="2:7" ht="15.75" thickBot="1">
      <c r="B89" s="66" t="s">
        <v>107</v>
      </c>
      <c r="C89" s="67">
        <f>SUM(C83:C88)</f>
        <v>4775704.5</v>
      </c>
      <c r="D89" s="68">
        <f>SUM(D83:D88)</f>
        <v>1</v>
      </c>
      <c r="E89" s="65"/>
      <c r="F89" s="65"/>
      <c r="G89" s="44"/>
    </row>
    <row r="90" spans="2:7">
      <c r="B90" s="45"/>
      <c r="C90" s="43"/>
      <c r="D90" s="43"/>
      <c r="E90" s="43"/>
      <c r="F90" s="43"/>
      <c r="G90" s="44"/>
    </row>
    <row r="91" spans="2:7" ht="15.75" thickBot="1">
      <c r="B91" s="69"/>
      <c r="C91" s="43"/>
      <c r="D91" s="43"/>
      <c r="E91" s="43"/>
      <c r="F91" s="43"/>
      <c r="G91" s="44"/>
    </row>
    <row r="92" spans="2:7" ht="15.75" thickBot="1">
      <c r="B92" s="70"/>
      <c r="C92" s="71" t="s">
        <v>108</v>
      </c>
      <c r="D92" s="72"/>
      <c r="E92" s="73"/>
      <c r="F92" s="65"/>
      <c r="G92" s="44"/>
    </row>
    <row r="93" spans="2:7">
      <c r="B93" s="74" t="s">
        <v>109</v>
      </c>
      <c r="C93" s="87">
        <v>17000</v>
      </c>
      <c r="D93" s="87">
        <v>20000</v>
      </c>
      <c r="E93" s="88">
        <v>25000</v>
      </c>
      <c r="F93" s="75"/>
      <c r="G93" s="76"/>
    </row>
    <row r="94" spans="2:7" ht="15.75" thickBot="1">
      <c r="B94" s="66" t="s">
        <v>110</v>
      </c>
      <c r="C94" s="89">
        <f>(G68/C93)</f>
        <v>280.92379411764705</v>
      </c>
      <c r="D94" s="89">
        <f>(G68/D93)</f>
        <v>238.785225</v>
      </c>
      <c r="E94" s="90">
        <f>(G68/E93)</f>
        <v>191.02817999999999</v>
      </c>
      <c r="F94" s="75"/>
      <c r="G94" s="76"/>
    </row>
    <row r="95" spans="2:7">
      <c r="B95" s="77" t="s">
        <v>111</v>
      </c>
      <c r="C95" s="50"/>
      <c r="D95" s="50"/>
      <c r="E95" s="50"/>
      <c r="F95" s="50"/>
      <c r="G95" s="50"/>
    </row>
    <row r="96" spans="2:7">
      <c r="B96" s="2"/>
      <c r="C96" s="2"/>
      <c r="D96" s="2"/>
      <c r="E96" s="2"/>
      <c r="F96" s="2"/>
      <c r="G96" s="2"/>
    </row>
    <row r="97" spans="2:7">
      <c r="B97" s="2"/>
      <c r="C97" s="2"/>
      <c r="D97" s="2"/>
      <c r="E97" s="2"/>
      <c r="F97" s="2"/>
      <c r="G97" s="2"/>
    </row>
    <row r="98" spans="2:7">
      <c r="B98" s="2"/>
      <c r="C98" s="2"/>
      <c r="D98" s="2"/>
      <c r="E98" s="2"/>
      <c r="F98" s="2"/>
      <c r="G98" s="2"/>
    </row>
    <row r="99" spans="2:7">
      <c r="B99" s="2"/>
      <c r="C99" s="2"/>
      <c r="D99" s="2"/>
      <c r="E99" s="2"/>
      <c r="F99" s="2"/>
      <c r="G99" s="2"/>
    </row>
    <row r="100" spans="2:7">
      <c r="B100" s="2"/>
      <c r="C100" s="2"/>
      <c r="D100" s="2"/>
      <c r="E100" s="2"/>
      <c r="F100" s="2"/>
      <c r="G100" s="2"/>
    </row>
    <row r="101" spans="2:7">
      <c r="B101" s="2"/>
      <c r="C101" s="2"/>
      <c r="D101" s="2"/>
      <c r="E101" s="2"/>
      <c r="F101" s="2"/>
      <c r="G101" s="2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  <row r="107" spans="2:7">
      <c r="B107" s="2"/>
      <c r="C107" s="2"/>
      <c r="D107" s="2"/>
      <c r="E107" s="2"/>
      <c r="F107" s="2"/>
      <c r="G107" s="2"/>
    </row>
    <row r="108" spans="2:7">
      <c r="B108" s="2"/>
      <c r="C108" s="2"/>
      <c r="D108" s="2"/>
      <c r="E108" s="2"/>
      <c r="F108" s="2"/>
      <c r="G108" s="2"/>
    </row>
    <row r="109" spans="2:7">
      <c r="B109" s="2"/>
      <c r="C109" s="2"/>
      <c r="D109" s="2"/>
      <c r="E109" s="2"/>
      <c r="F109" s="2"/>
      <c r="G109" s="2"/>
    </row>
    <row r="110" spans="2:7">
      <c r="B110" s="2"/>
      <c r="C110" s="2"/>
      <c r="D110" s="2"/>
      <c r="E110" s="2"/>
      <c r="F110" s="2"/>
      <c r="G110" s="2"/>
    </row>
    <row r="111" spans="2:7">
      <c r="B111" s="2"/>
      <c r="C111" s="2"/>
      <c r="D111" s="2"/>
      <c r="E111" s="2"/>
      <c r="F111" s="2"/>
      <c r="G111" s="2"/>
    </row>
    <row r="112" spans="2:7">
      <c r="B112" s="2"/>
      <c r="C112" s="2"/>
      <c r="D112" s="2"/>
      <c r="E112" s="2"/>
      <c r="F112" s="2"/>
      <c r="G112" s="2"/>
    </row>
    <row r="113" spans="2:7">
      <c r="B113" s="2"/>
      <c r="C113" s="2"/>
      <c r="D113" s="2"/>
      <c r="E113" s="2"/>
      <c r="F113" s="2"/>
      <c r="G113" s="2"/>
    </row>
    <row r="114" spans="2:7">
      <c r="B114" s="2"/>
      <c r="C114" s="2"/>
      <c r="D114" s="2"/>
      <c r="E114" s="2"/>
      <c r="F114" s="2"/>
      <c r="G114" s="2"/>
    </row>
  </sheetData>
  <mergeCells count="9">
    <mergeCell ref="C15:D15"/>
    <mergeCell ref="B17:G17"/>
    <mergeCell ref="B81:C81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EB9BC0-9A8A-4519-9B0C-2FB761F8406A}"/>
</file>

<file path=customXml/itemProps2.xml><?xml version="1.0" encoding="utf-8"?>
<ds:datastoreItem xmlns:ds="http://schemas.openxmlformats.org/officeDocument/2006/customXml" ds:itemID="{4CC9E611-CAA2-4D28-88F4-548426B897CF}"/>
</file>

<file path=customXml/itemProps3.xml><?xml version="1.0" encoding="utf-8"?>
<ds:datastoreItem xmlns:ds="http://schemas.openxmlformats.org/officeDocument/2006/customXml" ds:itemID="{B080B6BC-A308-42F9-B851-0171F466D9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2022-03-15T19:34:07Z</dcterms:created>
  <dcterms:modified xsi:type="dcterms:W3CDTF">2022-06-20T16:11:44Z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