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lgonzalezd\Desktop\Lucía González\2022\Fichas Técnicas 2022-2023\Region de Coquimbo para revisión N.Central\Agencia de Area Ovalle\"/>
    </mc:Choice>
  </mc:AlternateContent>
  <xr:revisionPtr revIDLastSave="6" documentId="11_B02D25D48092A1FF723C6DA53AE68FB3E49AAD3C" xr6:coauthVersionLast="47" xr6:coauthVersionMax="47" xr10:uidLastSave="{C86AA26F-5371-4FD6-8A7F-3EAE51803A35}"/>
  <bookViews>
    <workbookView xWindow="0" yWindow="0" windowWidth="28800" windowHeight="12300" xr2:uid="{00000000-000D-0000-FFFF-FFFF00000000}"/>
  </bookViews>
  <sheets>
    <sheet name="PAPA TEMPRANA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8" i="1" l="1"/>
  <c r="G66" i="1" l="1"/>
  <c r="G57" i="1" l="1"/>
  <c r="G55" i="1"/>
  <c r="G50" i="1"/>
  <c r="G46" i="1"/>
  <c r="G48" i="1"/>
  <c r="G22" i="1" l="1"/>
  <c r="G12" i="1" l="1"/>
  <c r="G40" i="1"/>
  <c r="G39" i="1"/>
  <c r="G26" i="1" l="1"/>
  <c r="G59" i="1" l="1"/>
  <c r="G60" i="1"/>
  <c r="C88" i="1"/>
  <c r="G25" i="1"/>
  <c r="G49" i="1"/>
  <c r="G23" i="1"/>
  <c r="G24" i="1"/>
  <c r="G21" i="1"/>
  <c r="G65" i="1" l="1"/>
  <c r="G68" i="1" s="1"/>
  <c r="G53" i="1"/>
  <c r="G51" i="1"/>
  <c r="G41" i="1"/>
  <c r="G37" i="1"/>
  <c r="G36" i="1"/>
  <c r="G73" i="1"/>
  <c r="C91" i="1" l="1"/>
  <c r="G27" i="1"/>
  <c r="G61" i="1"/>
  <c r="G42" i="1"/>
  <c r="C89" i="1" s="1"/>
  <c r="C87" i="1" l="1"/>
  <c r="G70" i="1"/>
  <c r="G71" i="1" s="1"/>
  <c r="G72" i="1" l="1"/>
  <c r="C92" i="1"/>
  <c r="E98" i="1" l="1"/>
  <c r="D98" i="1"/>
  <c r="C98" i="1"/>
  <c r="G74" i="1"/>
  <c r="C93" i="1"/>
  <c r="D92" i="1" s="1"/>
  <c r="D90" i="1" l="1"/>
  <c r="D87" i="1"/>
  <c r="D89" i="1"/>
  <c r="D91" i="1"/>
  <c r="D93" i="1" l="1"/>
</calcChain>
</file>

<file path=xl/sharedStrings.xml><?xml version="1.0" encoding="utf-8"?>
<sst xmlns="http://schemas.openxmlformats.org/spreadsheetml/2006/main" count="171" uniqueCount="111">
  <si>
    <t>RUBRO O CULTIVO</t>
  </si>
  <si>
    <t>PAPA TEMPRANA</t>
  </si>
  <si>
    <t>RENDIMIENTO (saco/Há.)</t>
  </si>
  <si>
    <t>VARIEDAD</t>
  </si>
  <si>
    <t>Cardinal</t>
  </si>
  <si>
    <t>FECHA ESTIMADA  PRECIO VENTA</t>
  </si>
  <si>
    <t>Junio-Septiembre</t>
  </si>
  <si>
    <t>NIVEL TECNOLÓGICO</t>
  </si>
  <si>
    <t xml:space="preserve">Bajo </t>
  </si>
  <si>
    <t>PRECIO ESPERADO ($/saco)</t>
  </si>
  <si>
    <t>REGIÓN</t>
  </si>
  <si>
    <t>Coquimbo</t>
  </si>
  <si>
    <t>INGRESO ESPERADO, con IVA ($)</t>
  </si>
  <si>
    <t>AGENCIA DE ÁREA</t>
  </si>
  <si>
    <t>Ovalle</t>
  </si>
  <si>
    <t>DESTINO PRODUCCION</t>
  </si>
  <si>
    <t>Mercado Nacional</t>
  </si>
  <si>
    <t>COMUNA/LOCALIDAD</t>
  </si>
  <si>
    <t>Todas la comunas del Área</t>
  </si>
  <si>
    <t>FECHA DE COSECHA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</si>
  <si>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</si>
  <si>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</si>
  <si>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</si>
  <si>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</si>
  <si>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</si>
  <si>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</si>
  <si>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</si>
  <si>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</si>
  <si>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</si>
  <si>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</si>
  <si>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</si>
  <si>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Riegos</t>
  </si>
  <si>
    <t>JH</t>
  </si>
  <si>
    <t>Junio- Septiembre</t>
  </si>
  <si>
    <t>Limpiar Terreno</t>
  </si>
  <si>
    <t>Acarreo de insumos e implementos de cosecha</t>
  </si>
  <si>
    <t>Aplicacioes de fertilizantes y Pesticidas</t>
  </si>
  <si>
    <t>Contro de maleza</t>
  </si>
  <si>
    <t>Cosecha</t>
  </si>
  <si>
    <t xml:space="preserve"> Septiembre</t>
  </si>
  <si>
    <t>Subtotal Jornadas Hombre</t>
  </si>
  <si>
    <t>JORNADAS ANIMAL</t>
  </si>
  <si>
    <t>Subtotal Jornadas Animal</t>
  </si>
  <si>
    <t>MAQUINARIA</t>
  </si>
  <si>
    <t>Aradura</t>
  </si>
  <si>
    <t>JM</t>
  </si>
  <si>
    <t>Junio</t>
  </si>
  <si>
    <t xml:space="preserve">Melgadura </t>
  </si>
  <si>
    <t>Aporcar</t>
  </si>
  <si>
    <t>Agosto-Septiembre</t>
  </si>
  <si>
    <t xml:space="preserve">Aplicación de fertilizantes </t>
  </si>
  <si>
    <t>Aplicaciones de insecticidas</t>
  </si>
  <si>
    <t xml:space="preserve">Cosecha </t>
  </si>
  <si>
    <t>Septiembre</t>
  </si>
  <si>
    <t>Subtotal Costo Maquinaria</t>
  </si>
  <si>
    <t>INSUMOS</t>
  </si>
  <si>
    <t>Insumos</t>
  </si>
  <si>
    <t>Unidad (Kg/l/u)</t>
  </si>
  <si>
    <t>Cantidad (Kg/l/u)</t>
  </si>
  <si>
    <t>Semillas</t>
  </si>
  <si>
    <t>FERTILIZANTES</t>
  </si>
  <si>
    <t>Mezcla papa</t>
  </si>
  <si>
    <t>Kg(25)</t>
  </si>
  <si>
    <t>Nitrato de Potasio</t>
  </si>
  <si>
    <t>Rukan mix</t>
  </si>
  <si>
    <t>Lt.(5)</t>
  </si>
  <si>
    <t>Urea</t>
  </si>
  <si>
    <t>HERBICIDAS</t>
  </si>
  <si>
    <t>Farmon</t>
  </si>
  <si>
    <t>Lt.</t>
  </si>
  <si>
    <t xml:space="preserve">FUNGICIDA </t>
  </si>
  <si>
    <t>Polyben</t>
  </si>
  <si>
    <t>Kg(1)</t>
  </si>
  <si>
    <t>ACARICIDAS</t>
  </si>
  <si>
    <t>Vertimec</t>
  </si>
  <si>
    <t>INSECTICIDAS</t>
  </si>
  <si>
    <t>Troya</t>
  </si>
  <si>
    <t>Zero 5 EC</t>
  </si>
  <si>
    <t>Subtotal Insumos</t>
  </si>
  <si>
    <t>OTROS</t>
  </si>
  <si>
    <t>Item</t>
  </si>
  <si>
    <t>Fletes</t>
  </si>
  <si>
    <t>Materiales de riego y otros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</si>
  <si>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</si>
  <si>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</si>
  <si>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</si>
  <si>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</si>
  <si>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</si>
  <si>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</si>
  <si>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</si>
  <si>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</si>
  <si>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</si>
  <si>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</si>
  <si>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</si>
  <si>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</si>
  <si>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</si>
  <si>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</si>
  <si>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</si>
  <si>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</si>
  <si>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</si>
  <si>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</si>
  <si>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</si>
  <si>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</si>
  <si>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</si>
  <si>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</si>
  <si>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</si>
  <si>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</si>
  <si>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($/saco)</t>
  </si>
  <si>
    <t>Rendimiento (sacos/hà)</t>
  </si>
  <si>
    <t>Costo unitario ($/saco)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</si>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</sst>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_ ;_ @_ 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&quot; &quot;* #,##0&quot; &quot;;&quot;-&quot;* #,##0&quot; &quot;;&quot; &quot;* &quot;-&quot;??&quot; &quot;"/>
  </numFmts>
  <fonts count="22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 applyNumberFormat="0" applyFill="0" applyBorder="0" applyProtection="0"/>
    <xf numFmtId="0" fontId="20" fillId="0" borderId="23"/>
    <xf numFmtId="164" fontId="2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4" fillId="2" borderId="19" xfId="0" applyNumberFormat="1" applyFont="1" applyFill="1" applyBorder="1"/>
    <xf numFmtId="49" fontId="4" fillId="2" borderId="19" xfId="0" applyNumberFormat="1" applyFont="1" applyFill="1" applyBorder="1" applyAlignment="1">
      <alignment horizontal="center"/>
    </xf>
    <xf numFmtId="0" fontId="4" fillId="2" borderId="19" xfId="0" applyNumberFormat="1" applyFont="1" applyFill="1" applyBorder="1"/>
    <xf numFmtId="3" fontId="4" fillId="2" borderId="19" xfId="0" applyNumberFormat="1" applyFont="1" applyFill="1" applyBorder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20" xfId="0" applyNumberFormat="1" applyFont="1" applyFill="1" applyBorder="1" applyAlignment="1">
      <alignment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vertical="center"/>
    </xf>
    <xf numFmtId="3" fontId="9" fillId="3" borderId="20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1" xfId="0" applyFill="1" applyBorder="1"/>
    <xf numFmtId="0" fontId="16" fillId="7" borderId="23" xfId="0" applyFont="1" applyFill="1" applyBorder="1"/>
    <xf numFmtId="3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0" fontId="11" fillId="7" borderId="23" xfId="0" applyFont="1" applyFill="1" applyBorder="1" applyAlignment="1">
      <alignment vertical="center"/>
    </xf>
    <xf numFmtId="166" fontId="1" fillId="2" borderId="23" xfId="0" applyNumberFormat="1" applyFont="1" applyFill="1" applyBorder="1" applyAlignment="1">
      <alignment vertical="center"/>
    </xf>
    <xf numFmtId="166" fontId="18" fillId="2" borderId="23" xfId="0" applyNumberFormat="1" applyFont="1" applyFill="1" applyBorder="1" applyAlignment="1">
      <alignment vertical="center"/>
    </xf>
    <xf numFmtId="0" fontId="16" fillId="2" borderId="23" xfId="0" applyFont="1" applyFill="1" applyBorder="1"/>
    <xf numFmtId="0" fontId="0" fillId="2" borderId="25" xfId="0" applyFill="1" applyBorder="1"/>
    <xf numFmtId="49" fontId="0" fillId="2" borderId="23" xfId="0" applyNumberFormat="1" applyFill="1" applyBorder="1" applyAlignment="1">
      <alignment vertical="center"/>
    </xf>
    <xf numFmtId="0" fontId="11" fillId="2" borderId="23" xfId="0" applyFont="1" applyFill="1" applyBorder="1" applyAlignment="1">
      <alignment vertical="center"/>
    </xf>
    <xf numFmtId="0" fontId="2" fillId="2" borderId="26" xfId="0" applyFont="1" applyFill="1" applyBorder="1"/>
    <xf numFmtId="3" fontId="2" fillId="2" borderId="26" xfId="0" applyNumberFormat="1" applyFont="1" applyFill="1" applyBorder="1"/>
    <xf numFmtId="49" fontId="1" fillId="5" borderId="27" xfId="0" applyNumberFormat="1" applyFont="1" applyFill="1" applyBorder="1" applyAlignment="1">
      <alignment vertical="center"/>
    </xf>
    <xf numFmtId="0" fontId="1" fillId="5" borderId="28" xfId="0" applyFont="1" applyFill="1" applyBorder="1" applyAlignment="1">
      <alignment vertical="center"/>
    </xf>
    <xf numFmtId="166" fontId="1" fillId="5" borderId="29" xfId="0" applyNumberFormat="1" applyFont="1" applyFill="1" applyBorder="1" applyAlignment="1">
      <alignment vertical="center"/>
    </xf>
    <xf numFmtId="49" fontId="1" fillId="3" borderId="30" xfId="0" applyNumberFormat="1" applyFont="1" applyFill="1" applyBorder="1" applyAlignment="1">
      <alignment vertical="center"/>
    </xf>
    <xf numFmtId="166" fontId="1" fillId="3" borderId="31" xfId="0" applyNumberFormat="1" applyFont="1" applyFill="1" applyBorder="1" applyAlignment="1">
      <alignment vertical="center"/>
    </xf>
    <xf numFmtId="49" fontId="1" fillId="5" borderId="30" xfId="0" applyNumberFormat="1" applyFont="1" applyFill="1" applyBorder="1" applyAlignment="1">
      <alignment vertical="center"/>
    </xf>
    <xf numFmtId="166" fontId="1" fillId="5" borderId="31" xfId="0" applyNumberFormat="1" applyFont="1" applyFill="1" applyBorder="1" applyAlignment="1">
      <alignment vertical="center"/>
    </xf>
    <xf numFmtId="49" fontId="1" fillId="5" borderId="32" xfId="0" applyNumberFormat="1" applyFont="1" applyFill="1" applyBorder="1" applyAlignment="1">
      <alignment vertical="center"/>
    </xf>
    <xf numFmtId="0" fontId="11" fillId="5" borderId="33" xfId="0" applyFont="1" applyFill="1" applyBorder="1" applyAlignment="1">
      <alignment vertical="center"/>
    </xf>
    <xf numFmtId="166" fontId="1" fillId="6" borderId="34" xfId="0" applyNumberFormat="1" applyFont="1" applyFill="1" applyBorder="1" applyAlignment="1">
      <alignment vertical="center"/>
    </xf>
    <xf numFmtId="0" fontId="0" fillId="2" borderId="23" xfId="0" applyFill="1" applyBorder="1" applyAlignment="1">
      <alignment vertical="center"/>
    </xf>
    <xf numFmtId="0" fontId="17" fillId="2" borderId="23" xfId="0" applyFont="1" applyFill="1" applyBorder="1" applyAlignment="1">
      <alignment vertical="center"/>
    </xf>
    <xf numFmtId="49" fontId="14" fillId="2" borderId="37" xfId="0" applyNumberFormat="1" applyFont="1" applyFill="1" applyBorder="1" applyAlignment="1">
      <alignment vertical="center"/>
    </xf>
    <xf numFmtId="9" fontId="16" fillId="2" borderId="38" xfId="0" applyNumberFormat="1" applyFont="1" applyFill="1" applyBorder="1"/>
    <xf numFmtId="49" fontId="14" fillId="8" borderId="39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9" fontId="14" fillId="8" borderId="41" xfId="0" applyNumberFormat="1" applyFont="1" applyFill="1" applyBorder="1" applyAlignment="1">
      <alignment vertical="center"/>
    </xf>
    <xf numFmtId="0" fontId="16" fillId="9" borderId="44" xfId="0" applyFont="1" applyFill="1" applyBorder="1"/>
    <xf numFmtId="0" fontId="16" fillId="2" borderId="23" xfId="0" applyFont="1" applyFill="1" applyBorder="1" applyAlignment="1">
      <alignment vertical="center"/>
    </xf>
    <xf numFmtId="49" fontId="16" fillId="2" borderId="23" xfId="0" applyNumberFormat="1" applyFont="1" applyFill="1" applyBorder="1" applyAlignment="1">
      <alignment vertical="center"/>
    </xf>
    <xf numFmtId="49" fontId="14" fillId="2" borderId="45" xfId="0" applyNumberFormat="1" applyFont="1" applyFill="1" applyBorder="1" applyAlignment="1">
      <alignment vertical="center"/>
    </xf>
    <xf numFmtId="0" fontId="16" fillId="2" borderId="46" xfId="0" applyFont="1" applyFill="1" applyBorder="1"/>
    <xf numFmtId="0" fontId="16" fillId="2" borderId="47" xfId="0" applyFont="1" applyFill="1" applyBorder="1"/>
    <xf numFmtId="49" fontId="16" fillId="2" borderId="48" xfId="0" applyNumberFormat="1" applyFont="1" applyFill="1" applyBorder="1" applyAlignment="1">
      <alignment vertical="center"/>
    </xf>
    <xf numFmtId="0" fontId="16" fillId="2" borderId="49" xfId="0" applyFont="1" applyFill="1" applyBorder="1"/>
    <xf numFmtId="49" fontId="16" fillId="2" borderId="50" xfId="0" applyNumberFormat="1" applyFont="1" applyFill="1" applyBorder="1" applyAlignment="1">
      <alignment vertical="center"/>
    </xf>
    <xf numFmtId="0" fontId="16" fillId="2" borderId="51" xfId="0" applyFont="1" applyFill="1" applyBorder="1"/>
    <xf numFmtId="0" fontId="16" fillId="2" borderId="52" xfId="0" applyFont="1" applyFill="1" applyBorder="1"/>
    <xf numFmtId="0" fontId="14" fillId="7" borderId="23" xfId="0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49" fontId="19" fillId="9" borderId="23" xfId="0" applyNumberFormat="1" applyFont="1" applyFill="1" applyBorder="1" applyAlignment="1">
      <alignment vertical="center"/>
    </xf>
    <xf numFmtId="0" fontId="11" fillId="9" borderId="23" xfId="0" applyFont="1" applyFill="1" applyBorder="1" applyAlignment="1">
      <alignment vertical="center"/>
    </xf>
    <xf numFmtId="0" fontId="11" fillId="9" borderId="53" xfId="0" applyFont="1" applyFill="1" applyBorder="1" applyAlignment="1">
      <alignment vertical="center"/>
    </xf>
    <xf numFmtId="49" fontId="14" fillId="8" borderId="54" xfId="0" applyNumberFormat="1" applyFont="1" applyFill="1" applyBorder="1" applyAlignment="1">
      <alignment vertical="center"/>
    </xf>
    <xf numFmtId="167" fontId="14" fillId="8" borderId="41" xfId="0" applyNumberFormat="1" applyFont="1" applyFill="1" applyBorder="1" applyAlignment="1">
      <alignment vertical="center"/>
    </xf>
    <xf numFmtId="0" fontId="0" fillId="0" borderId="23" xfId="0" applyNumberFormat="1" applyBorder="1"/>
    <xf numFmtId="168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left"/>
    </xf>
    <xf numFmtId="0" fontId="4" fillId="2" borderId="57" xfId="0" applyFont="1" applyFill="1" applyBorder="1" applyAlignment="1">
      <alignment horizontal="center"/>
    </xf>
    <xf numFmtId="0" fontId="4" fillId="2" borderId="57" xfId="0" applyFont="1" applyFill="1" applyBorder="1"/>
    <xf numFmtId="3" fontId="4" fillId="2" borderId="57" xfId="0" applyNumberFormat="1" applyFont="1" applyFill="1" applyBorder="1"/>
    <xf numFmtId="49" fontId="4" fillId="2" borderId="57" xfId="0" applyNumberFormat="1" applyFont="1" applyFill="1" applyBorder="1"/>
    <xf numFmtId="164" fontId="14" fillId="8" borderId="55" xfId="2" applyFont="1" applyFill="1" applyBorder="1" applyAlignment="1">
      <alignment vertical="center"/>
    </xf>
    <xf numFmtId="164" fontId="14" fillId="8" borderId="56" xfId="2" applyFont="1" applyFill="1" applyBorder="1" applyAlignment="1">
      <alignment vertical="center"/>
    </xf>
    <xf numFmtId="2" fontId="4" fillId="2" borderId="6" xfId="0" applyNumberFormat="1" applyFont="1" applyFill="1" applyBorder="1" applyAlignment="1">
      <alignment wrapText="1"/>
    </xf>
    <xf numFmtId="49" fontId="14" fillId="8" borderId="24" xfId="0" applyNumberFormat="1" applyFont="1" applyFill="1" applyBorder="1" applyAlignment="1">
      <alignment horizontal="center" vertical="center"/>
    </xf>
    <xf numFmtId="49" fontId="16" fillId="8" borderId="36" xfId="0" applyNumberFormat="1" applyFont="1" applyFill="1" applyBorder="1" applyAlignment="1">
      <alignment horizontal="center"/>
    </xf>
    <xf numFmtId="49" fontId="14" fillId="8" borderId="35" xfId="0" applyNumberFormat="1" applyFont="1" applyFill="1" applyBorder="1" applyAlignment="1">
      <alignment horizontal="center" vertical="center"/>
    </xf>
    <xf numFmtId="49" fontId="19" fillId="9" borderId="42" xfId="0" applyNumberFormat="1" applyFont="1" applyFill="1" applyBorder="1" applyAlignment="1">
      <alignment vertical="center"/>
    </xf>
    <xf numFmtId="0" fontId="14" fillId="9" borderId="43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9"/>
  <sheetViews>
    <sheetView showGridLines="0" tabSelected="1" zoomScale="180" zoomScaleNormal="180" workbookViewId="0">
      <selection activeCell="F60" sqref="F60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8" t="s">
        <v>2</v>
      </c>
      <c r="F9" s="149"/>
      <c r="G9" s="9">
        <v>1000</v>
      </c>
    </row>
    <row r="10" spans="1:7" ht="15">
      <c r="A10" s="5"/>
      <c r="B10" s="10" t="s">
        <v>3</v>
      </c>
      <c r="C10" s="11" t="s">
        <v>4</v>
      </c>
      <c r="D10" s="12"/>
      <c r="E10" s="146" t="s">
        <v>5</v>
      </c>
      <c r="F10" s="147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46" t="s">
        <v>9</v>
      </c>
      <c r="F11" s="147"/>
      <c r="G11" s="132">
        <v>10000</v>
      </c>
    </row>
    <row r="12" spans="1:7" ht="11.25" customHeight="1">
      <c r="A12" s="5"/>
      <c r="B12" s="10" t="s">
        <v>10</v>
      </c>
      <c r="C12" s="15" t="s">
        <v>11</v>
      </c>
      <c r="D12" s="12"/>
      <c r="E12" s="16" t="s">
        <v>12</v>
      </c>
      <c r="F12" s="17"/>
      <c r="G12" s="18">
        <f>(G9*G11)</f>
        <v>10000000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46" t="s">
        <v>15</v>
      </c>
      <c r="F13" s="147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46" t="s">
        <v>19</v>
      </c>
      <c r="F14" s="147"/>
      <c r="G14" s="14" t="s">
        <v>6</v>
      </c>
    </row>
    <row r="15" spans="1:7" ht="25.5" customHeight="1">
      <c r="A15" s="5"/>
      <c r="B15" s="10" t="s">
        <v>20</v>
      </c>
      <c r="C15" s="19">
        <v>44713</v>
      </c>
      <c r="D15" s="12"/>
      <c r="E15" s="152" t="s">
        <v>21</v>
      </c>
      <c r="F15" s="153"/>
      <c r="G15" s="15" t="s">
        <v>22</v>
      </c>
    </row>
    <row r="16" spans="1:7" ht="12" customHeight="1">
      <c r="A16" s="2"/>
      <c r="B16" s="20"/>
      <c r="C16" s="21"/>
      <c r="D16" s="22"/>
      <c r="E16" s="23"/>
      <c r="F16" s="23"/>
      <c r="G16" s="24"/>
    </row>
    <row r="17" spans="1:7" ht="12" customHeight="1">
      <c r="A17" s="25"/>
      <c r="B17" s="150" t="s">
        <v>23</v>
      </c>
      <c r="C17" s="151"/>
      <c r="D17" s="151"/>
      <c r="E17" s="151"/>
      <c r="F17" s="151"/>
      <c r="G17" s="151"/>
    </row>
    <row r="18" spans="1:7" ht="12" customHeight="1">
      <c r="A18" s="2"/>
      <c r="B18" s="26"/>
      <c r="C18" s="27"/>
      <c r="D18" s="27"/>
      <c r="E18" s="27"/>
      <c r="F18" s="28"/>
      <c r="G18" s="28"/>
    </row>
    <row r="19" spans="1:7" ht="12" customHeight="1">
      <c r="A19" s="5"/>
      <c r="B19" s="29" t="s">
        <v>24</v>
      </c>
      <c r="C19" s="30"/>
      <c r="D19" s="31"/>
      <c r="E19" s="31"/>
      <c r="F19" s="31"/>
      <c r="G19" s="31"/>
    </row>
    <row r="20" spans="1:7" ht="24" customHeight="1">
      <c r="A20" s="25"/>
      <c r="B20" s="32" t="s">
        <v>25</v>
      </c>
      <c r="C20" s="32" t="s">
        <v>26</v>
      </c>
      <c r="D20" s="32" t="s">
        <v>27</v>
      </c>
      <c r="E20" s="32" t="s">
        <v>28</v>
      </c>
      <c r="F20" s="32" t="s">
        <v>29</v>
      </c>
      <c r="G20" s="32" t="s">
        <v>30</v>
      </c>
    </row>
    <row r="21" spans="1:7" ht="15">
      <c r="A21" s="25"/>
      <c r="B21" s="13" t="s">
        <v>31</v>
      </c>
      <c r="C21" s="33" t="s">
        <v>32</v>
      </c>
      <c r="D21" s="34">
        <v>15</v>
      </c>
      <c r="E21" s="133" t="s">
        <v>33</v>
      </c>
      <c r="F21" s="18">
        <v>25000</v>
      </c>
      <c r="G21" s="18">
        <f t="shared" ref="G21:G25" si="0">(D21*F21)</f>
        <v>375000</v>
      </c>
    </row>
    <row r="22" spans="1:7" ht="15">
      <c r="A22" s="25"/>
      <c r="B22" s="13" t="s">
        <v>34</v>
      </c>
      <c r="C22" s="33" t="s">
        <v>32</v>
      </c>
      <c r="D22" s="34">
        <v>6</v>
      </c>
      <c r="E22" s="133" t="s">
        <v>33</v>
      </c>
      <c r="F22" s="18">
        <v>25000</v>
      </c>
      <c r="G22" s="18">
        <f t="shared" ref="G22" si="1">(D22*F22)</f>
        <v>150000</v>
      </c>
    </row>
    <row r="23" spans="1:7" ht="25.5">
      <c r="A23" s="25"/>
      <c r="B23" s="13" t="s">
        <v>35</v>
      </c>
      <c r="C23" s="33" t="s">
        <v>32</v>
      </c>
      <c r="D23" s="34">
        <v>6</v>
      </c>
      <c r="E23" s="133" t="s">
        <v>33</v>
      </c>
      <c r="F23" s="18">
        <v>25000</v>
      </c>
      <c r="G23" s="18">
        <f t="shared" si="0"/>
        <v>150000</v>
      </c>
    </row>
    <row r="24" spans="1:7" ht="25.5">
      <c r="A24" s="25"/>
      <c r="B24" s="13" t="s">
        <v>36</v>
      </c>
      <c r="C24" s="33" t="s">
        <v>32</v>
      </c>
      <c r="D24" s="34">
        <v>10</v>
      </c>
      <c r="E24" s="133" t="s">
        <v>33</v>
      </c>
      <c r="F24" s="18">
        <v>25000</v>
      </c>
      <c r="G24" s="18">
        <f t="shared" si="0"/>
        <v>250000</v>
      </c>
    </row>
    <row r="25" spans="1:7" ht="15">
      <c r="A25" s="25"/>
      <c r="B25" s="13" t="s">
        <v>37</v>
      </c>
      <c r="C25" s="33" t="s">
        <v>32</v>
      </c>
      <c r="D25" s="34">
        <v>4</v>
      </c>
      <c r="E25" s="133" t="s">
        <v>33</v>
      </c>
      <c r="F25" s="18">
        <v>25000</v>
      </c>
      <c r="G25" s="18">
        <f t="shared" si="0"/>
        <v>100000</v>
      </c>
    </row>
    <row r="26" spans="1:7" ht="15">
      <c r="A26" s="25"/>
      <c r="B26" s="13" t="s">
        <v>38</v>
      </c>
      <c r="C26" s="33" t="s">
        <v>32</v>
      </c>
      <c r="D26" s="34">
        <v>20</v>
      </c>
      <c r="E26" s="133" t="s">
        <v>39</v>
      </c>
      <c r="F26" s="18">
        <v>25000</v>
      </c>
      <c r="G26" s="18">
        <f t="shared" ref="G26" si="2">(D26*F26)</f>
        <v>500000</v>
      </c>
    </row>
    <row r="27" spans="1:7" ht="12.75" customHeight="1">
      <c r="A27" s="25"/>
      <c r="B27" s="35" t="s">
        <v>40</v>
      </c>
      <c r="C27" s="36"/>
      <c r="D27" s="36"/>
      <c r="E27" s="36"/>
      <c r="F27" s="37"/>
      <c r="G27" s="38">
        <f>SUM(G21:G26)</f>
        <v>1525000</v>
      </c>
    </row>
    <row r="28" spans="1:7" ht="12" customHeight="1">
      <c r="A28" s="2"/>
      <c r="B28" s="26"/>
      <c r="C28" s="28"/>
      <c r="D28" s="28"/>
      <c r="E28" s="28"/>
      <c r="F28" s="39"/>
      <c r="G28" s="39"/>
    </row>
    <row r="29" spans="1:7" ht="12" customHeight="1">
      <c r="A29" s="5"/>
      <c r="B29" s="40" t="s">
        <v>41</v>
      </c>
      <c r="C29" s="41"/>
      <c r="D29" s="42"/>
      <c r="E29" s="42"/>
      <c r="F29" s="43"/>
      <c r="G29" s="43"/>
    </row>
    <row r="30" spans="1:7" ht="24" customHeight="1">
      <c r="A30" s="5"/>
      <c r="B30" s="44" t="s">
        <v>25</v>
      </c>
      <c r="C30" s="45" t="s">
        <v>26</v>
      </c>
      <c r="D30" s="45" t="s">
        <v>27</v>
      </c>
      <c r="E30" s="44" t="s">
        <v>28</v>
      </c>
      <c r="F30" s="45" t="s">
        <v>29</v>
      </c>
      <c r="G30" s="44" t="s">
        <v>30</v>
      </c>
    </row>
    <row r="31" spans="1:7" ht="12" customHeight="1">
      <c r="A31" s="5"/>
      <c r="B31" s="46"/>
      <c r="C31" s="33"/>
      <c r="D31" s="34"/>
      <c r="E31" s="13"/>
      <c r="F31" s="18"/>
      <c r="G31" s="18"/>
    </row>
    <row r="32" spans="1:7" ht="12" customHeight="1">
      <c r="A32" s="5"/>
      <c r="B32" s="47" t="s">
        <v>42</v>
      </c>
      <c r="C32" s="48"/>
      <c r="D32" s="48"/>
      <c r="E32" s="48"/>
      <c r="F32" s="49"/>
      <c r="G32" s="49"/>
    </row>
    <row r="33" spans="1:11" ht="12" customHeight="1">
      <c r="A33" s="2"/>
      <c r="B33" s="50"/>
      <c r="C33" s="51"/>
      <c r="D33" s="51"/>
      <c r="E33" s="51"/>
      <c r="F33" s="52"/>
      <c r="G33" s="52"/>
    </row>
    <row r="34" spans="1:11" ht="12" customHeight="1">
      <c r="A34" s="5"/>
      <c r="B34" s="40" t="s">
        <v>43</v>
      </c>
      <c r="C34" s="41"/>
      <c r="D34" s="42"/>
      <c r="E34" s="42"/>
      <c r="F34" s="43"/>
      <c r="G34" s="43"/>
    </row>
    <row r="35" spans="1:11" ht="24" customHeight="1">
      <c r="A35" s="5"/>
      <c r="B35" s="53" t="s">
        <v>25</v>
      </c>
      <c r="C35" s="53" t="s">
        <v>26</v>
      </c>
      <c r="D35" s="53" t="s">
        <v>27</v>
      </c>
      <c r="E35" s="53" t="s">
        <v>28</v>
      </c>
      <c r="F35" s="54" t="s">
        <v>29</v>
      </c>
      <c r="G35" s="53" t="s">
        <v>30</v>
      </c>
    </row>
    <row r="36" spans="1:11" ht="12.75" customHeight="1">
      <c r="A36" s="25"/>
      <c r="B36" s="13" t="s">
        <v>44</v>
      </c>
      <c r="C36" s="33" t="s">
        <v>45</v>
      </c>
      <c r="D36" s="140">
        <v>0.46875</v>
      </c>
      <c r="E36" s="13" t="s">
        <v>46</v>
      </c>
      <c r="F36" s="18">
        <v>256000</v>
      </c>
      <c r="G36" s="18">
        <f t="shared" ref="G36:G41" si="3">(D36*F36)</f>
        <v>120000</v>
      </c>
    </row>
    <row r="37" spans="1:11" ht="25.5" customHeight="1">
      <c r="A37" s="25"/>
      <c r="B37" s="13" t="s">
        <v>47</v>
      </c>
      <c r="C37" s="33" t="s">
        <v>45</v>
      </c>
      <c r="D37" s="140">
        <v>0.46875</v>
      </c>
      <c r="E37" s="13" t="s">
        <v>46</v>
      </c>
      <c r="F37" s="18">
        <v>256000</v>
      </c>
      <c r="G37" s="18">
        <f t="shared" si="3"/>
        <v>120000</v>
      </c>
    </row>
    <row r="38" spans="1:11" ht="25.5" customHeight="1">
      <c r="A38" s="25"/>
      <c r="B38" s="13" t="s">
        <v>48</v>
      </c>
      <c r="C38" s="33" t="s">
        <v>45</v>
      </c>
      <c r="D38" s="140">
        <v>0.703125</v>
      </c>
      <c r="E38" s="13" t="s">
        <v>49</v>
      </c>
      <c r="F38" s="18">
        <v>256000</v>
      </c>
      <c r="G38" s="18">
        <f t="shared" si="3"/>
        <v>180000</v>
      </c>
    </row>
    <row r="39" spans="1:11" ht="25.5" customHeight="1">
      <c r="A39" s="25"/>
      <c r="B39" s="13" t="s">
        <v>50</v>
      </c>
      <c r="C39" s="33" t="s">
        <v>45</v>
      </c>
      <c r="D39" s="140">
        <v>0.9375</v>
      </c>
      <c r="E39" s="133" t="s">
        <v>6</v>
      </c>
      <c r="F39" s="18">
        <v>256000</v>
      </c>
      <c r="G39" s="18">
        <f t="shared" ref="G39" si="4">(D39*F39)</f>
        <v>240000</v>
      </c>
    </row>
    <row r="40" spans="1:11" ht="25.5" customHeight="1">
      <c r="A40" s="25"/>
      <c r="B40" s="13" t="s">
        <v>51</v>
      </c>
      <c r="C40" s="33" t="s">
        <v>45</v>
      </c>
      <c r="D40" s="140">
        <v>0.5859375</v>
      </c>
      <c r="E40" s="133" t="s">
        <v>6</v>
      </c>
      <c r="F40" s="18">
        <v>256000</v>
      </c>
      <c r="G40" s="18">
        <f t="shared" ref="G40" si="5">(D40*F40)</f>
        <v>150000</v>
      </c>
    </row>
    <row r="41" spans="1:11" ht="12.75" customHeight="1">
      <c r="A41" s="25"/>
      <c r="B41" s="13" t="s">
        <v>52</v>
      </c>
      <c r="C41" s="33" t="s">
        <v>45</v>
      </c>
      <c r="D41" s="140">
        <v>0.46875</v>
      </c>
      <c r="E41" s="13" t="s">
        <v>53</v>
      </c>
      <c r="F41" s="18">
        <v>256000</v>
      </c>
      <c r="G41" s="18">
        <f t="shared" si="3"/>
        <v>120000</v>
      </c>
    </row>
    <row r="42" spans="1:11" ht="12.75" customHeight="1">
      <c r="A42" s="5"/>
      <c r="B42" s="55" t="s">
        <v>54</v>
      </c>
      <c r="C42" s="56"/>
      <c r="D42" s="56"/>
      <c r="E42" s="56"/>
      <c r="F42" s="57"/>
      <c r="G42" s="58">
        <f>SUM(G36:G41)</f>
        <v>930000</v>
      </c>
    </row>
    <row r="43" spans="1:11" ht="12" customHeight="1">
      <c r="A43" s="2"/>
      <c r="B43" s="50"/>
      <c r="C43" s="51"/>
      <c r="D43" s="51"/>
      <c r="E43" s="51"/>
      <c r="F43" s="52"/>
      <c r="G43" s="52"/>
    </row>
    <row r="44" spans="1:11" ht="12" customHeight="1">
      <c r="A44" s="5"/>
      <c r="B44" s="40" t="s">
        <v>55</v>
      </c>
      <c r="C44" s="41"/>
      <c r="D44" s="42"/>
      <c r="E44" s="42"/>
      <c r="F44" s="43"/>
      <c r="G44" s="43"/>
    </row>
    <row r="45" spans="1:11" ht="24" customHeight="1">
      <c r="A45" s="5"/>
      <c r="B45" s="54" t="s">
        <v>56</v>
      </c>
      <c r="C45" s="54" t="s">
        <v>57</v>
      </c>
      <c r="D45" s="54" t="s">
        <v>58</v>
      </c>
      <c r="E45" s="54" t="s">
        <v>28</v>
      </c>
      <c r="F45" s="54" t="s">
        <v>29</v>
      </c>
      <c r="G45" s="54" t="s">
        <v>30</v>
      </c>
      <c r="K45" s="131"/>
    </row>
    <row r="46" spans="1:11" ht="12.75" customHeight="1">
      <c r="A46" s="25"/>
      <c r="B46" s="62" t="s">
        <v>59</v>
      </c>
      <c r="C46" s="63" t="s">
        <v>57</v>
      </c>
      <c r="D46" s="17">
        <v>100</v>
      </c>
      <c r="E46" s="63" t="s">
        <v>46</v>
      </c>
      <c r="F46" s="61">
        <v>17000</v>
      </c>
      <c r="G46" s="61">
        <f>+D46*F46</f>
        <v>1700000</v>
      </c>
    </row>
    <row r="47" spans="1:11" ht="12.75" customHeight="1">
      <c r="A47" s="25"/>
      <c r="B47" s="62" t="s">
        <v>60</v>
      </c>
      <c r="C47" s="63"/>
      <c r="D47" s="17"/>
      <c r="E47" s="63"/>
      <c r="F47" s="61"/>
      <c r="G47" s="61"/>
    </row>
    <row r="48" spans="1:11" ht="12.75" customHeight="1">
      <c r="A48" s="25"/>
      <c r="B48" s="16" t="s">
        <v>61</v>
      </c>
      <c r="C48" s="59" t="s">
        <v>62</v>
      </c>
      <c r="D48" s="60">
        <v>5</v>
      </c>
      <c r="E48" s="13" t="s">
        <v>6</v>
      </c>
      <c r="F48" s="61">
        <v>56000</v>
      </c>
      <c r="G48" s="61">
        <f>(D48*F48)</f>
        <v>280000</v>
      </c>
    </row>
    <row r="49" spans="1:7" ht="12.75" customHeight="1">
      <c r="A49" s="25"/>
      <c r="B49" s="16" t="s">
        <v>63</v>
      </c>
      <c r="C49" s="59" t="s">
        <v>62</v>
      </c>
      <c r="D49" s="60">
        <v>10</v>
      </c>
      <c r="E49" s="13" t="s">
        <v>6</v>
      </c>
      <c r="F49" s="61">
        <v>43400</v>
      </c>
      <c r="G49" s="61">
        <f>(D49*F49)</f>
        <v>434000</v>
      </c>
    </row>
    <row r="50" spans="1:7" ht="12.75" customHeight="1">
      <c r="A50" s="25"/>
      <c r="B50" s="16" t="s">
        <v>64</v>
      </c>
      <c r="C50" s="59" t="s">
        <v>65</v>
      </c>
      <c r="D50" s="60">
        <v>5</v>
      </c>
      <c r="E50" s="13" t="s">
        <v>6</v>
      </c>
      <c r="F50" s="61">
        <v>18312</v>
      </c>
      <c r="G50" s="61">
        <f>(D50*F50)</f>
        <v>91560</v>
      </c>
    </row>
    <row r="51" spans="1:7" ht="12.75" customHeight="1">
      <c r="A51" s="25"/>
      <c r="B51" s="16" t="s">
        <v>66</v>
      </c>
      <c r="C51" s="59" t="s">
        <v>62</v>
      </c>
      <c r="D51" s="60">
        <v>5</v>
      </c>
      <c r="E51" s="13" t="s">
        <v>6</v>
      </c>
      <c r="F51" s="61">
        <v>25750</v>
      </c>
      <c r="G51" s="61">
        <f>(D51*F51)</f>
        <v>128750</v>
      </c>
    </row>
    <row r="52" spans="1:7" ht="12.75" customHeight="1">
      <c r="A52" s="25"/>
      <c r="B52" s="62" t="s">
        <v>67</v>
      </c>
      <c r="C52" s="63"/>
      <c r="D52" s="17"/>
      <c r="E52" s="63"/>
      <c r="F52" s="61"/>
      <c r="G52" s="61"/>
    </row>
    <row r="53" spans="1:7" ht="12.75" customHeight="1">
      <c r="A53" s="25"/>
      <c r="B53" s="16" t="s">
        <v>68</v>
      </c>
      <c r="C53" s="59" t="s">
        <v>69</v>
      </c>
      <c r="D53" s="60">
        <v>3</v>
      </c>
      <c r="E53" s="13" t="s">
        <v>6</v>
      </c>
      <c r="F53" s="61">
        <v>9520</v>
      </c>
      <c r="G53" s="61">
        <f>(D53*F53)</f>
        <v>28560</v>
      </c>
    </row>
    <row r="54" spans="1:7" ht="12.75" customHeight="1">
      <c r="A54" s="25"/>
      <c r="B54" s="62" t="s">
        <v>70</v>
      </c>
      <c r="C54" s="59"/>
      <c r="D54" s="60"/>
      <c r="E54" s="13"/>
      <c r="F54" s="61"/>
      <c r="G54" s="61"/>
    </row>
    <row r="55" spans="1:7" ht="12.75" customHeight="1">
      <c r="A55" s="25"/>
      <c r="B55" s="16" t="s">
        <v>71</v>
      </c>
      <c r="C55" s="59" t="s">
        <v>72</v>
      </c>
      <c r="D55" s="60">
        <v>2</v>
      </c>
      <c r="E55" s="13" t="s">
        <v>6</v>
      </c>
      <c r="F55" s="61">
        <v>17250</v>
      </c>
      <c r="G55" s="61">
        <f>+D55*F55</f>
        <v>34500</v>
      </c>
    </row>
    <row r="56" spans="1:7" ht="12.75" customHeight="1">
      <c r="A56" s="25"/>
      <c r="B56" s="62" t="s">
        <v>73</v>
      </c>
      <c r="C56" s="59"/>
      <c r="D56" s="60"/>
      <c r="E56" s="13"/>
      <c r="F56" s="61"/>
      <c r="G56" s="61"/>
    </row>
    <row r="57" spans="1:7" ht="12.75" customHeight="1">
      <c r="A57" s="25"/>
      <c r="B57" s="16" t="s">
        <v>74</v>
      </c>
      <c r="C57" s="59" t="s">
        <v>69</v>
      </c>
      <c r="D57" s="60">
        <v>2</v>
      </c>
      <c r="E57" s="13" t="s">
        <v>6</v>
      </c>
      <c r="F57" s="61">
        <v>16319</v>
      </c>
      <c r="G57" s="61">
        <f>+D57*F57</f>
        <v>32638</v>
      </c>
    </row>
    <row r="58" spans="1:7" ht="12.75" customHeight="1">
      <c r="A58" s="25"/>
      <c r="B58" s="62" t="s">
        <v>75</v>
      </c>
      <c r="C58" s="63"/>
      <c r="D58" s="17"/>
      <c r="E58" s="63"/>
      <c r="F58" s="61"/>
      <c r="G58" s="61"/>
    </row>
    <row r="59" spans="1:7" ht="12.75" customHeight="1">
      <c r="A59" s="25"/>
      <c r="B59" s="137" t="s">
        <v>76</v>
      </c>
      <c r="C59" s="134" t="s">
        <v>69</v>
      </c>
      <c r="D59" s="135">
        <v>5</v>
      </c>
      <c r="E59" s="13" t="s">
        <v>6</v>
      </c>
      <c r="F59" s="136">
        <v>17990</v>
      </c>
      <c r="G59" s="136">
        <f>+F59*D59</f>
        <v>89950</v>
      </c>
    </row>
    <row r="60" spans="1:7" ht="12.75" customHeight="1">
      <c r="A60" s="25"/>
      <c r="B60" s="64" t="s">
        <v>77</v>
      </c>
      <c r="C60" s="65" t="s">
        <v>69</v>
      </c>
      <c r="D60" s="66">
        <v>1</v>
      </c>
      <c r="E60" s="13" t="s">
        <v>6</v>
      </c>
      <c r="F60" s="67">
        <v>42655</v>
      </c>
      <c r="G60" s="67">
        <f>(D60*F60)</f>
        <v>42655</v>
      </c>
    </row>
    <row r="61" spans="1:7" ht="13.5" customHeight="1">
      <c r="A61" s="5"/>
      <c r="B61" s="68" t="s">
        <v>78</v>
      </c>
      <c r="C61" s="69"/>
      <c r="D61" s="69"/>
      <c r="E61" s="69"/>
      <c r="F61" s="70"/>
      <c r="G61" s="71">
        <f>SUM(G46:G60)</f>
        <v>2862613</v>
      </c>
    </row>
    <row r="62" spans="1:7" ht="12" customHeight="1">
      <c r="A62" s="2"/>
      <c r="B62" s="50"/>
      <c r="C62" s="51"/>
      <c r="D62" s="51"/>
      <c r="E62" s="72"/>
      <c r="F62" s="52"/>
      <c r="G62" s="52"/>
    </row>
    <row r="63" spans="1:7" ht="12" customHeight="1">
      <c r="A63" s="5"/>
      <c r="B63" s="40" t="s">
        <v>79</v>
      </c>
      <c r="C63" s="41"/>
      <c r="D63" s="42"/>
      <c r="E63" s="42"/>
      <c r="F63" s="43"/>
      <c r="G63" s="43"/>
    </row>
    <row r="64" spans="1:7" ht="24" customHeight="1">
      <c r="A64" s="5"/>
      <c r="B64" s="53" t="s">
        <v>80</v>
      </c>
      <c r="C64" s="54" t="s">
        <v>57</v>
      </c>
      <c r="D64" s="54" t="s">
        <v>58</v>
      </c>
      <c r="E64" s="53" t="s">
        <v>28</v>
      </c>
      <c r="F64" s="54" t="s">
        <v>29</v>
      </c>
      <c r="G64" s="53" t="s">
        <v>30</v>
      </c>
    </row>
    <row r="65" spans="1:7" ht="12.75" customHeight="1">
      <c r="A65" s="25"/>
      <c r="B65" s="13" t="s">
        <v>81</v>
      </c>
      <c r="C65" s="59" t="s">
        <v>57</v>
      </c>
      <c r="D65" s="61">
        <v>10</v>
      </c>
      <c r="E65" s="13" t="s">
        <v>6</v>
      </c>
      <c r="F65" s="61">
        <v>60000</v>
      </c>
      <c r="G65" s="61">
        <f>(D65*F65)</f>
        <v>600000</v>
      </c>
    </row>
    <row r="66" spans="1:7" ht="12.75" customHeight="1">
      <c r="A66" s="25"/>
      <c r="B66" s="13" t="s">
        <v>82</v>
      </c>
      <c r="C66" s="59" t="s">
        <v>57</v>
      </c>
      <c r="D66" s="61">
        <v>1</v>
      </c>
      <c r="E66" s="13" t="s">
        <v>6</v>
      </c>
      <c r="F66" s="61">
        <v>800000</v>
      </c>
      <c r="G66" s="61">
        <f>(D66*F66)</f>
        <v>800000</v>
      </c>
    </row>
    <row r="67" spans="1:7" ht="19.5" customHeight="1">
      <c r="A67" s="25"/>
      <c r="B67" s="74" t="s">
        <v>83</v>
      </c>
      <c r="C67" s="63"/>
      <c r="D67" s="61"/>
      <c r="E67" s="75"/>
      <c r="F67" s="73"/>
      <c r="G67" s="61"/>
    </row>
    <row r="68" spans="1:7" ht="13.5" customHeight="1">
      <c r="A68" s="5"/>
      <c r="B68" s="76" t="s">
        <v>84</v>
      </c>
      <c r="C68" s="77"/>
      <c r="D68" s="77"/>
      <c r="E68" s="77"/>
      <c r="F68" s="78"/>
      <c r="G68" s="79">
        <f>SUM(G65+G66)</f>
        <v>1400000</v>
      </c>
    </row>
    <row r="69" spans="1:7" ht="12" customHeight="1">
      <c r="A69" s="2"/>
      <c r="B69" s="94"/>
      <c r="C69" s="94"/>
      <c r="D69" s="94"/>
      <c r="E69" s="94"/>
      <c r="F69" s="95"/>
      <c r="G69" s="95"/>
    </row>
    <row r="70" spans="1:7" ht="12" customHeight="1">
      <c r="A70" s="91"/>
      <c r="B70" s="96" t="s">
        <v>85</v>
      </c>
      <c r="C70" s="97"/>
      <c r="D70" s="97"/>
      <c r="E70" s="97"/>
      <c r="F70" s="97"/>
      <c r="G70" s="98">
        <f>G27+G42+G61+G68</f>
        <v>6717613</v>
      </c>
    </row>
    <row r="71" spans="1:7" ht="12" customHeight="1">
      <c r="A71" s="91"/>
      <c r="B71" s="99" t="s">
        <v>86</v>
      </c>
      <c r="C71" s="81"/>
      <c r="D71" s="81"/>
      <c r="E71" s="81"/>
      <c r="F71" s="81"/>
      <c r="G71" s="100">
        <f>G70*0.05</f>
        <v>335880.65</v>
      </c>
    </row>
    <row r="72" spans="1:7" ht="12" customHeight="1">
      <c r="A72" s="91"/>
      <c r="B72" s="101" t="s">
        <v>87</v>
      </c>
      <c r="C72" s="80"/>
      <c r="D72" s="80"/>
      <c r="E72" s="80"/>
      <c r="F72" s="80"/>
      <c r="G72" s="102">
        <f>G71+G70</f>
        <v>7053493.6500000004</v>
      </c>
    </row>
    <row r="73" spans="1:7" ht="12" customHeight="1">
      <c r="A73" s="91"/>
      <c r="B73" s="99" t="s">
        <v>88</v>
      </c>
      <c r="C73" s="81"/>
      <c r="D73" s="81"/>
      <c r="E73" s="81"/>
      <c r="F73" s="81"/>
      <c r="G73" s="100">
        <f>G12</f>
        <v>10000000</v>
      </c>
    </row>
    <row r="74" spans="1:7" ht="12" customHeight="1">
      <c r="A74" s="91"/>
      <c r="B74" s="103" t="s">
        <v>89</v>
      </c>
      <c r="C74" s="104"/>
      <c r="D74" s="104"/>
      <c r="E74" s="104"/>
      <c r="F74" s="104"/>
      <c r="G74" s="105">
        <f>G73-G72</f>
        <v>2946506.3499999996</v>
      </c>
    </row>
    <row r="75" spans="1:7" ht="12" customHeight="1">
      <c r="A75" s="91"/>
      <c r="B75" s="92" t="s">
        <v>90</v>
      </c>
      <c r="C75" s="93"/>
      <c r="D75" s="93"/>
      <c r="E75" s="93"/>
      <c r="F75" s="93"/>
      <c r="G75" s="88"/>
    </row>
    <row r="76" spans="1:7" ht="12.75" customHeight="1" thickBot="1">
      <c r="A76" s="91"/>
      <c r="B76" s="106"/>
      <c r="C76" s="93"/>
      <c r="D76" s="93"/>
      <c r="E76" s="93"/>
      <c r="F76" s="93"/>
      <c r="G76" s="88"/>
    </row>
    <row r="77" spans="1:7" ht="12" customHeight="1">
      <c r="A77" s="91"/>
      <c r="B77" s="116" t="s">
        <v>91</v>
      </c>
      <c r="C77" s="117"/>
      <c r="D77" s="117"/>
      <c r="E77" s="117"/>
      <c r="F77" s="118"/>
      <c r="G77" s="88"/>
    </row>
    <row r="78" spans="1:7" ht="12" customHeight="1">
      <c r="A78" s="91"/>
      <c r="B78" s="119" t="s">
        <v>92</v>
      </c>
      <c r="C78" s="90"/>
      <c r="D78" s="90"/>
      <c r="E78" s="90"/>
      <c r="F78" s="120"/>
      <c r="G78" s="88"/>
    </row>
    <row r="79" spans="1:7" ht="12" customHeight="1">
      <c r="A79" s="91"/>
      <c r="B79" s="119" t="s">
        <v>93</v>
      </c>
      <c r="C79" s="90"/>
      <c r="D79" s="90"/>
      <c r="E79" s="90"/>
      <c r="F79" s="120"/>
      <c r="G79" s="88"/>
    </row>
    <row r="80" spans="1:7" ht="12" customHeight="1">
      <c r="A80" s="91"/>
      <c r="B80" s="119" t="s">
        <v>94</v>
      </c>
      <c r="C80" s="90"/>
      <c r="D80" s="90"/>
      <c r="E80" s="90"/>
      <c r="F80" s="120"/>
      <c r="G80" s="88"/>
    </row>
    <row r="81" spans="1:7" ht="12" customHeight="1">
      <c r="A81" s="91"/>
      <c r="B81" s="119" t="s">
        <v>95</v>
      </c>
      <c r="C81" s="90"/>
      <c r="D81" s="90"/>
      <c r="E81" s="90"/>
      <c r="F81" s="120"/>
      <c r="G81" s="88"/>
    </row>
    <row r="82" spans="1:7" ht="12" customHeight="1">
      <c r="A82" s="91"/>
      <c r="B82" s="119" t="s">
        <v>96</v>
      </c>
      <c r="C82" s="90"/>
      <c r="D82" s="90"/>
      <c r="E82" s="90"/>
      <c r="F82" s="120"/>
      <c r="G82" s="88"/>
    </row>
    <row r="83" spans="1:7" ht="12.75" customHeight="1" thickBot="1">
      <c r="A83" s="91"/>
      <c r="B83" s="121" t="s">
        <v>97</v>
      </c>
      <c r="C83" s="122"/>
      <c r="D83" s="122"/>
      <c r="E83" s="122"/>
      <c r="F83" s="123"/>
      <c r="G83" s="88"/>
    </row>
    <row r="84" spans="1:7" ht="12.75" customHeight="1">
      <c r="A84" s="91"/>
      <c r="B84" s="114"/>
      <c r="C84" s="90"/>
      <c r="D84" s="90"/>
      <c r="E84" s="90"/>
      <c r="F84" s="90"/>
      <c r="G84" s="88"/>
    </row>
    <row r="85" spans="1:7" ht="15" customHeight="1" thickBot="1">
      <c r="A85" s="91"/>
      <c r="B85" s="144" t="s">
        <v>98</v>
      </c>
      <c r="C85" s="145"/>
      <c r="D85" s="113"/>
      <c r="E85" s="83"/>
      <c r="F85" s="83"/>
      <c r="G85" s="88"/>
    </row>
    <row r="86" spans="1:7" ht="12" customHeight="1">
      <c r="A86" s="91"/>
      <c r="B86" s="143" t="s">
        <v>80</v>
      </c>
      <c r="C86" s="141" t="s">
        <v>99</v>
      </c>
      <c r="D86" s="142" t="s">
        <v>100</v>
      </c>
      <c r="E86" s="83"/>
      <c r="F86" s="83"/>
      <c r="G86" s="88"/>
    </row>
    <row r="87" spans="1:7" ht="12" customHeight="1">
      <c r="A87" s="91"/>
      <c r="B87" s="108" t="s">
        <v>101</v>
      </c>
      <c r="C87" s="84">
        <f>+G27</f>
        <v>1525000</v>
      </c>
      <c r="D87" s="109">
        <f>(C87/C93)</f>
        <v>0.31617005732100939</v>
      </c>
      <c r="E87" s="83"/>
      <c r="F87" s="83"/>
      <c r="G87" s="88"/>
    </row>
    <row r="88" spans="1:7" ht="12" customHeight="1">
      <c r="A88" s="91"/>
      <c r="B88" s="108" t="s">
        <v>102</v>
      </c>
      <c r="C88" s="84">
        <f>+G31</f>
        <v>0</v>
      </c>
      <c r="D88" s="109">
        <v>0</v>
      </c>
      <c r="E88" s="83"/>
      <c r="F88" s="83"/>
      <c r="G88" s="88"/>
    </row>
    <row r="89" spans="1:7" ht="12" customHeight="1">
      <c r="A89" s="91"/>
      <c r="B89" s="108" t="s">
        <v>103</v>
      </c>
      <c r="C89" s="84">
        <f>+G42</f>
        <v>930000</v>
      </c>
      <c r="D89" s="109">
        <f>(C89/C93)</f>
        <v>0.19281190380887786</v>
      </c>
      <c r="E89" s="83"/>
      <c r="F89" s="83"/>
      <c r="G89" s="88"/>
    </row>
    <row r="90" spans="1:7" ht="12" customHeight="1">
      <c r="A90" s="91"/>
      <c r="B90" s="108" t="s">
        <v>56</v>
      </c>
      <c r="C90" s="84">
        <v>632473</v>
      </c>
      <c r="D90" s="109">
        <f>(C90/C93)</f>
        <v>0.1311272292878628</v>
      </c>
      <c r="E90" s="83"/>
      <c r="F90" s="83"/>
      <c r="G90" s="88"/>
    </row>
    <row r="91" spans="1:7" ht="12" customHeight="1">
      <c r="A91" s="91"/>
      <c r="B91" s="108" t="s">
        <v>104</v>
      </c>
      <c r="C91" s="85">
        <f>+G68</f>
        <v>1400000</v>
      </c>
      <c r="D91" s="109">
        <f>(C91/C93)</f>
        <v>0.29025447885207417</v>
      </c>
      <c r="E91" s="87"/>
      <c r="F91" s="87"/>
      <c r="G91" s="88"/>
    </row>
    <row r="92" spans="1:7" ht="12" customHeight="1">
      <c r="A92" s="91"/>
      <c r="B92" s="108" t="s">
        <v>105</v>
      </c>
      <c r="C92" s="85">
        <f>+G71</f>
        <v>335880.65</v>
      </c>
      <c r="D92" s="109">
        <f>(C92/C93)</f>
        <v>6.9636330730175666E-2</v>
      </c>
      <c r="E92" s="87"/>
      <c r="F92" s="87"/>
      <c r="G92" s="88"/>
    </row>
    <row r="93" spans="1:7" ht="12.75" customHeight="1" thickBot="1">
      <c r="A93" s="91"/>
      <c r="B93" s="110" t="s">
        <v>106</v>
      </c>
      <c r="C93" s="111">
        <f>SUM(C87:C92)</f>
        <v>4823353.6500000004</v>
      </c>
      <c r="D93" s="112">
        <f>SUM(D87:D92)</f>
        <v>1</v>
      </c>
      <c r="E93" s="87"/>
      <c r="F93" s="87"/>
      <c r="G93" s="88"/>
    </row>
    <row r="94" spans="1:7" ht="12" customHeight="1">
      <c r="A94" s="91"/>
      <c r="B94" s="106"/>
      <c r="C94" s="93"/>
      <c r="D94" s="93"/>
      <c r="E94" s="93"/>
      <c r="F94" s="93"/>
      <c r="G94" s="88"/>
    </row>
    <row r="95" spans="1:7" ht="12.75" customHeight="1">
      <c r="A95" s="91"/>
      <c r="B95" s="107"/>
      <c r="C95" s="93"/>
      <c r="D95" s="93"/>
      <c r="E95" s="93"/>
      <c r="F95" s="93"/>
      <c r="G95" s="88"/>
    </row>
    <row r="96" spans="1:7" ht="12" customHeight="1" thickBot="1">
      <c r="A96" s="82"/>
      <c r="B96" s="125"/>
      <c r="C96" s="126" t="s">
        <v>107</v>
      </c>
      <c r="D96" s="127"/>
      <c r="E96" s="128"/>
      <c r="F96" s="86"/>
      <c r="G96" s="88"/>
    </row>
    <row r="97" spans="1:7" ht="12" customHeight="1">
      <c r="A97" s="91"/>
      <c r="B97" s="129" t="s">
        <v>108</v>
      </c>
      <c r="C97" s="138">
        <v>900</v>
      </c>
      <c r="D97" s="138">
        <v>1000</v>
      </c>
      <c r="E97" s="139">
        <v>1100</v>
      </c>
      <c r="F97" s="124"/>
      <c r="G97" s="89"/>
    </row>
    <row r="98" spans="1:7" ht="12.75" customHeight="1" thickBot="1">
      <c r="A98" s="91"/>
      <c r="B98" s="110" t="s">
        <v>109</v>
      </c>
      <c r="C98" s="111">
        <f>(G72/C97)</f>
        <v>7837.2151666666668</v>
      </c>
      <c r="D98" s="111">
        <f>(G72/D97)</f>
        <v>7053.4936500000003</v>
      </c>
      <c r="E98" s="130">
        <f>(G72/E97)</f>
        <v>6412.2669545454546</v>
      </c>
      <c r="F98" s="124"/>
      <c r="G98" s="89"/>
    </row>
    <row r="99" spans="1:7" ht="15.6" customHeight="1">
      <c r="A99" s="91"/>
      <c r="B99" s="115" t="s">
        <v>110</v>
      </c>
      <c r="C99" s="90"/>
      <c r="D99" s="90"/>
      <c r="E99" s="90"/>
      <c r="F99" s="90"/>
      <c r="G99" s="90"/>
    </row>
  </sheetData>
  <mergeCells count="8">
    <mergeCell ref="B85:C85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paperSize="14" scale="57"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697061E5B77846A271EEEC38A073E3" ma:contentTypeVersion="4" ma:contentTypeDescription="Crear nuevo documento." ma:contentTypeScope="" ma:versionID="5bf5ccadf810987d5d1ebb8d4cf09a89">
  <xsd:schema xmlns:xsd="http://www.w3.org/2001/XMLSchema" xmlns:xs="http://www.w3.org/2001/XMLSchema" xmlns:p="http://schemas.microsoft.com/office/2006/metadata/properties" xmlns:ns2="10b82782-c0f5-416e-ae65-72e3340045c9" xmlns:ns3="bea4a5c6-dd9c-492d-ab53-e1e14423e944" targetNamespace="http://schemas.microsoft.com/office/2006/metadata/properties" ma:root="true" ma:fieldsID="9af12570691e92a3aeadeec3feb00083" ns2:_="" ns3:_="">
    <xsd:import namespace="10b82782-c0f5-416e-ae65-72e3340045c9"/>
    <xsd:import namespace="bea4a5c6-dd9c-492d-ab53-e1e14423e9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b82782-c0f5-416e-ae65-72e3340045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a4a5c6-dd9c-492d-ab53-e1e14423e94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E729D09-14E3-4EA5-92A3-8D1ADA323398}"/>
</file>

<file path=customXml/itemProps2.xml><?xml version="1.0" encoding="utf-8"?>
<ds:datastoreItem xmlns:ds="http://schemas.openxmlformats.org/officeDocument/2006/customXml" ds:itemID="{2641A7CE-5632-4C28-B39E-4668326A34E2}"/>
</file>

<file path=customXml/itemProps3.xml><?xml version="1.0" encoding="utf-8"?>
<ds:datastoreItem xmlns:ds="http://schemas.openxmlformats.org/officeDocument/2006/customXml" ds:itemID="{F6536F36-4775-4AB3-A4A7-973816D5EC1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Valenzuela Pulgar Carolina Mónica</cp:lastModifiedBy>
  <cp:revision/>
  <dcterms:created xsi:type="dcterms:W3CDTF">2020-11-27T12:49:26Z</dcterms:created>
  <dcterms:modified xsi:type="dcterms:W3CDTF">2022-06-20T20:14:25Z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0x01010039697061E5B77846A271EEEC38A073E3</vt:lpwstr>
  </property>
</Properties>
</file>