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Nuevas FT 2022\FT Tirua 2022\"/>
    </mc:Choice>
  </mc:AlternateContent>
  <bookViews>
    <workbookView xWindow="0" yWindow="0" windowWidth="20490" windowHeight="7155"/>
  </bookViews>
  <sheets>
    <sheet name="Maíz grano" sheetId="1" r:id="rId1"/>
  </sheets>
  <definedNames>
    <definedName name="_xlnm.Print_Area" localSheetId="0">'Maíz grano'!$A$1:$G$88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C78" i="1"/>
  <c r="G36" i="1"/>
  <c r="G37" i="1"/>
  <c r="G51" i="1" l="1"/>
  <c r="G49" i="1"/>
  <c r="G47" i="1"/>
  <c r="G46" i="1"/>
  <c r="G44" i="1"/>
  <c r="G43" i="1"/>
  <c r="G32" i="1" l="1"/>
  <c r="G12" i="1" l="1"/>
  <c r="C82" i="1" l="1"/>
  <c r="D79" i="1" s="1"/>
  <c r="G56" i="1"/>
  <c r="G57" i="1" s="1"/>
  <c r="G62" i="1"/>
  <c r="D76" i="1" l="1"/>
  <c r="D80" i="1"/>
  <c r="D81" i="1"/>
  <c r="G25" i="1"/>
  <c r="D78" i="1"/>
  <c r="G52" i="1"/>
  <c r="G38" i="1"/>
  <c r="G59" i="1" l="1"/>
  <c r="G60" i="1" s="1"/>
  <c r="G61" i="1" s="1"/>
  <c r="D77" i="1" l="1"/>
  <c r="D82" i="1" s="1"/>
  <c r="C87" i="1"/>
  <c r="E87" i="1"/>
  <c r="D87" i="1"/>
  <c r="G63" i="1"/>
</calcChain>
</file>

<file path=xl/sharedStrings.xml><?xml version="1.0" encoding="utf-8"?>
<sst xmlns="http://schemas.openxmlformats.org/spreadsheetml/2006/main" count="165" uniqueCount="106">
  <si>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</si>
  <si>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</si>
  <si>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</si>
  <si>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</si>
  <si>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</si>
  <si>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</si>
  <si>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</si>
  <si>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</si>
  <si>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</si>
  <si>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</si>
  <si>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</si>
  <si>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</si>
  <si>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</si>
  <si>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</si>
  <si>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</si>
  <si>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</si>
  <si>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</si>
  <si>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</si>
  <si>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</si>
  <si>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</si>
  <si>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</si>
  <si>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</si>
  <si>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</si>
  <si>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</si>
  <si>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</si>
  <si>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</si>
  <si>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</si>
  <si>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</si>
  <si>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</si>
  <si>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</si>
  <si>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</si>
  <si>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</si>
  <si>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</si>
  <si>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</si>
  <si>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</si>
  <si>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</si>
  <si>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</si>
  <si>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</si>
  <si>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</si>
  <si>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</si>
  <si>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</si>
  <si>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</si>
  <si>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</si>
  <si>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</si>
  <si>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</si>
  <si>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</si>
  <si>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</si>
  <si>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</si>
  <si>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</si>
  <si>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</si>
  <si>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</si>
  <si>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</si>
  <si>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</si>
  <si>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</si>
  <si>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</si>
  <si>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</si>
  <si>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</si>
  <si>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</si>
  <si>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</si>
  <si>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(*): Este valor representa el valor mìnimo de venta del producto</t>
  </si>
  <si>
    <t>JA</t>
  </si>
  <si>
    <t>Agosto-Octubre</t>
  </si>
  <si>
    <t>Sacos</t>
  </si>
  <si>
    <t xml:space="preserve"> </t>
  </si>
  <si>
    <t>BioBio</t>
  </si>
  <si>
    <t>Tirua</t>
  </si>
  <si>
    <t>Patagonia</t>
  </si>
  <si>
    <t>Helada-sequia</t>
  </si>
  <si>
    <t>Siembra y fertilización</t>
  </si>
  <si>
    <t>Aporca</t>
  </si>
  <si>
    <t>Aplicación agroquímicos  manual</t>
  </si>
  <si>
    <t>Rastraje (2)</t>
  </si>
  <si>
    <t xml:space="preserve">HERBICIDA </t>
  </si>
  <si>
    <t>BARBECHO QUIMICO</t>
  </si>
  <si>
    <t>LT</t>
  </si>
  <si>
    <t>Bectra/sencor (control malezas)</t>
  </si>
  <si>
    <t>Lt</t>
  </si>
  <si>
    <t>FUNGICIDA</t>
  </si>
  <si>
    <t>FUNGIZEB,MANCOZEB,INFINITO,MOXAN</t>
  </si>
  <si>
    <t>SEMILLA (propia)</t>
  </si>
  <si>
    <t>Kg</t>
  </si>
  <si>
    <t>Mezcla N.P.K</t>
  </si>
  <si>
    <t>Un</t>
  </si>
  <si>
    <t>Rendimiento (Ton/hà)</t>
  </si>
  <si>
    <t>Costo unitario ($/Ton) (*)</t>
  </si>
  <si>
    <t>RENDIMIENTO (Ton/Há.)</t>
  </si>
  <si>
    <t>Abril de 2022</t>
  </si>
  <si>
    <t>Auto consumo</t>
  </si>
  <si>
    <t xml:space="preserve">PAPA TEMPRANA </t>
  </si>
  <si>
    <t>PRECIO ESPERADO ($/Ton)</t>
  </si>
  <si>
    <t>Noviembre 2022</t>
  </si>
  <si>
    <t>Julio-Septiembre</t>
  </si>
  <si>
    <t>Octubre</t>
  </si>
  <si>
    <t>Septiembre-Noviembre</t>
  </si>
  <si>
    <t>Cosecha</t>
  </si>
  <si>
    <t>Diciembre</t>
  </si>
  <si>
    <t>Rastraje</t>
  </si>
  <si>
    <t>Septiembre -Octubre</t>
  </si>
  <si>
    <t>Cosecha y traslado</t>
  </si>
  <si>
    <t>Abril-agosto</t>
  </si>
  <si>
    <t>Septiembre - Noviembre</t>
  </si>
  <si>
    <t>Aradura (CINCEL DOBLE PASADA)</t>
  </si>
  <si>
    <t>Abril-Agosto</t>
  </si>
  <si>
    <t>Septiembre-Octubre</t>
  </si>
  <si>
    <t>Septiembre -Noviembre</t>
  </si>
  <si>
    <t>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</si>
</sst>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22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20" fillId="0" borderId="11"/>
    <xf numFmtId="0" fontId="1" fillId="0" borderId="11"/>
  </cellStyleXfs>
  <cellXfs count="158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49" fontId="5" fillId="2" borderId="3" xfId="0" applyNumberFormat="1" applyFont="1" applyFill="1" applyBorder="1" applyAlignment="1">
      <alignment wrapText="1"/>
    </xf>
    <xf numFmtId="49" fontId="5" fillId="2" borderId="3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3" fontId="3" fillId="2" borderId="8" xfId="0" applyNumberFormat="1" applyFont="1" applyFill="1" applyBorder="1" applyAlignment="1"/>
    <xf numFmtId="49" fontId="2" fillId="3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/>
    <xf numFmtId="49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64" fontId="5" fillId="2" borderId="3" xfId="0" applyNumberFormat="1" applyFont="1" applyFill="1" applyBorder="1" applyAlignment="1"/>
    <xf numFmtId="49" fontId="9" fillId="3" borderId="9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3" fontId="9" fillId="3" borderId="9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15" fillId="7" borderId="11" xfId="0" applyFont="1" applyFill="1" applyBorder="1" applyAlignment="1"/>
    <xf numFmtId="49" fontId="13" fillId="8" borderId="12" xfId="0" applyNumberFormat="1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0" fontId="10" fillId="7" borderId="10" xfId="0" applyFont="1" applyFill="1" applyBorder="1" applyAlignment="1">
      <alignment vertical="center"/>
    </xf>
    <xf numFmtId="0" fontId="10" fillId="7" borderId="11" xfId="0" applyFont="1" applyFill="1" applyBorder="1" applyAlignment="1">
      <alignment vertical="center"/>
    </xf>
    <xf numFmtId="165" fontId="2" fillId="2" borderId="11" xfId="0" applyNumberFormat="1" applyFont="1" applyFill="1" applyBorder="1" applyAlignment="1">
      <alignment vertical="center"/>
    </xf>
    <xf numFmtId="165" fontId="17" fillId="2" borderId="11" xfId="0" applyNumberFormat="1" applyFont="1" applyFill="1" applyBorder="1" applyAlignment="1">
      <alignment vertical="center"/>
    </xf>
    <xf numFmtId="0" fontId="15" fillId="2" borderId="11" xfId="0" applyFont="1" applyFill="1" applyBorder="1" applyAlignment="1"/>
    <xf numFmtId="49" fontId="0" fillId="2" borderId="11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3" fillId="2" borderId="13" xfId="0" applyFont="1" applyFill="1" applyBorder="1" applyAlignment="1"/>
    <xf numFmtId="3" fontId="3" fillId="2" borderId="13" xfId="0" applyNumberFormat="1" applyFont="1" applyFill="1" applyBorder="1" applyAlignment="1"/>
    <xf numFmtId="49" fontId="2" fillId="5" borderId="14" xfId="0" applyNumberFormat="1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165" fontId="2" fillId="5" borderId="16" xfId="0" applyNumberFormat="1" applyFont="1" applyFill="1" applyBorder="1" applyAlignment="1">
      <alignment vertical="center"/>
    </xf>
    <xf numFmtId="49" fontId="2" fillId="3" borderId="17" xfId="0" applyNumberFormat="1" applyFont="1" applyFill="1" applyBorder="1" applyAlignment="1">
      <alignment vertical="center"/>
    </xf>
    <xf numFmtId="165" fontId="2" fillId="3" borderId="18" xfId="0" applyNumberFormat="1" applyFont="1" applyFill="1" applyBorder="1" applyAlignment="1">
      <alignment vertical="center"/>
    </xf>
    <xf numFmtId="49" fontId="2" fillId="5" borderId="17" xfId="0" applyNumberFormat="1" applyFont="1" applyFill="1" applyBorder="1" applyAlignment="1">
      <alignment vertical="center"/>
    </xf>
    <xf numFmtId="165" fontId="2" fillId="5" borderId="18" xfId="0" applyNumberFormat="1" applyFont="1" applyFill="1" applyBorder="1" applyAlignment="1">
      <alignment vertical="center"/>
    </xf>
    <xf numFmtId="49" fontId="2" fillId="5" borderId="19" xfId="0" applyNumberFormat="1" applyFont="1" applyFill="1" applyBorder="1" applyAlignment="1">
      <alignment vertical="center"/>
    </xf>
    <xf numFmtId="0" fontId="10" fillId="5" borderId="20" xfId="0" applyFont="1" applyFill="1" applyBorder="1" applyAlignment="1">
      <alignment vertical="center"/>
    </xf>
    <xf numFmtId="165" fontId="2" fillId="6" borderId="21" xfId="0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49" fontId="13" fillId="8" borderId="22" xfId="0" applyNumberFormat="1" applyFont="1" applyFill="1" applyBorder="1" applyAlignment="1">
      <alignment vertical="center"/>
    </xf>
    <xf numFmtId="49" fontId="15" fillId="8" borderId="23" xfId="0" applyNumberFormat="1" applyFont="1" applyFill="1" applyBorder="1" applyAlignment="1"/>
    <xf numFmtId="49" fontId="13" fillId="2" borderId="24" xfId="0" applyNumberFormat="1" applyFont="1" applyFill="1" applyBorder="1" applyAlignment="1">
      <alignment vertical="center"/>
    </xf>
    <xf numFmtId="9" fontId="15" fillId="2" borderId="25" xfId="0" applyNumberFormat="1" applyFont="1" applyFill="1" applyBorder="1" applyAlignment="1"/>
    <xf numFmtId="49" fontId="13" fillId="8" borderId="26" xfId="0" applyNumberFormat="1" applyFont="1" applyFill="1" applyBorder="1" applyAlignment="1">
      <alignment vertical="center"/>
    </xf>
    <xf numFmtId="166" fontId="13" fillId="8" borderId="27" xfId="0" applyNumberFormat="1" applyFont="1" applyFill="1" applyBorder="1" applyAlignment="1">
      <alignment vertical="center"/>
    </xf>
    <xf numFmtId="9" fontId="13" fillId="8" borderId="28" xfId="0" applyNumberFormat="1" applyFont="1" applyFill="1" applyBorder="1" applyAlignment="1">
      <alignment vertical="center"/>
    </xf>
    <xf numFmtId="0" fontId="15" fillId="9" borderId="31" xfId="0" applyFont="1" applyFill="1" applyBorder="1" applyAlignment="1"/>
    <xf numFmtId="0" fontId="15" fillId="2" borderId="11" xfId="0" applyFont="1" applyFill="1" applyBorder="1" applyAlignment="1">
      <alignment vertical="center"/>
    </xf>
    <xf numFmtId="49" fontId="15" fillId="2" borderId="11" xfId="0" applyNumberFormat="1" applyFont="1" applyFill="1" applyBorder="1" applyAlignment="1">
      <alignment vertical="center"/>
    </xf>
    <xf numFmtId="49" fontId="13" fillId="2" borderId="32" xfId="0" applyNumberFormat="1" applyFont="1" applyFill="1" applyBorder="1" applyAlignment="1">
      <alignment vertical="center"/>
    </xf>
    <xf numFmtId="0" fontId="15" fillId="2" borderId="33" xfId="0" applyFont="1" applyFill="1" applyBorder="1" applyAlignment="1"/>
    <xf numFmtId="0" fontId="15" fillId="2" borderId="34" xfId="0" applyFont="1" applyFill="1" applyBorder="1" applyAlignment="1"/>
    <xf numFmtId="49" fontId="15" fillId="2" borderId="35" xfId="0" applyNumberFormat="1" applyFont="1" applyFill="1" applyBorder="1" applyAlignment="1">
      <alignment vertical="center"/>
    </xf>
    <xf numFmtId="0" fontId="15" fillId="2" borderId="36" xfId="0" applyFont="1" applyFill="1" applyBorder="1" applyAlignment="1"/>
    <xf numFmtId="49" fontId="15" fillId="2" borderId="37" xfId="0" applyNumberFormat="1" applyFont="1" applyFill="1" applyBorder="1" applyAlignment="1">
      <alignment vertical="center"/>
    </xf>
    <xf numFmtId="0" fontId="15" fillId="2" borderId="38" xfId="0" applyFont="1" applyFill="1" applyBorder="1" applyAlignment="1"/>
    <xf numFmtId="0" fontId="15" fillId="2" borderId="39" xfId="0" applyFont="1" applyFill="1" applyBorder="1" applyAlignment="1"/>
    <xf numFmtId="0" fontId="13" fillId="7" borderId="11" xfId="0" applyFont="1" applyFill="1" applyBorder="1" applyAlignment="1">
      <alignment vertical="center"/>
    </xf>
    <xf numFmtId="0" fontId="10" fillId="9" borderId="10" xfId="0" applyFont="1" applyFill="1" applyBorder="1" applyAlignment="1">
      <alignment vertical="center"/>
    </xf>
    <xf numFmtId="49" fontId="18" fillId="9" borderId="11" xfId="0" applyNumberFormat="1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40" xfId="0" applyFont="1" applyFill="1" applyBorder="1" applyAlignment="1">
      <alignment vertical="center"/>
    </xf>
    <xf numFmtId="49" fontId="13" fillId="8" borderId="41" xfId="0" applyNumberFormat="1" applyFont="1" applyFill="1" applyBorder="1" applyAlignment="1">
      <alignment vertical="center"/>
    </xf>
    <xf numFmtId="0" fontId="13" fillId="8" borderId="42" xfId="0" applyNumberFormat="1" applyFont="1" applyFill="1" applyBorder="1" applyAlignment="1">
      <alignment vertical="center"/>
    </xf>
    <xf numFmtId="0" fontId="13" fillId="8" borderId="43" xfId="0" applyNumberFormat="1" applyFont="1" applyFill="1" applyBorder="1" applyAlignment="1">
      <alignment vertical="center"/>
    </xf>
    <xf numFmtId="166" fontId="13" fillId="8" borderId="28" xfId="0" applyNumberFormat="1" applyFont="1" applyFill="1" applyBorder="1" applyAlignment="1">
      <alignment vertical="center"/>
    </xf>
    <xf numFmtId="0" fontId="0" fillId="0" borderId="11" xfId="0" applyNumberFormat="1" applyFont="1" applyBorder="1" applyAlignment="1"/>
    <xf numFmtId="49" fontId="5" fillId="2" borderId="45" xfId="0" applyNumberFormat="1" applyFont="1" applyFill="1" applyBorder="1" applyAlignment="1">
      <alignment horizontal="right"/>
    </xf>
    <xf numFmtId="49" fontId="5" fillId="2" borderId="45" xfId="0" applyNumberFormat="1" applyFont="1" applyFill="1" applyBorder="1" applyAlignment="1">
      <alignment horizontal="right" wrapText="1"/>
    </xf>
    <xf numFmtId="14" fontId="5" fillId="2" borderId="45" xfId="0" applyNumberFormat="1" applyFont="1" applyFill="1" applyBorder="1" applyAlignment="1">
      <alignment horizontal="right"/>
    </xf>
    <xf numFmtId="49" fontId="5" fillId="2" borderId="44" xfId="0" applyNumberFormat="1" applyFont="1" applyFill="1" applyBorder="1" applyAlignment="1">
      <alignment vertical="center" wrapText="1"/>
    </xf>
    <xf numFmtId="49" fontId="5" fillId="2" borderId="44" xfId="0" applyNumberFormat="1" applyFont="1" applyFill="1" applyBorder="1" applyAlignment="1">
      <alignment horizontal="left" wrapText="1"/>
    </xf>
    <xf numFmtId="0" fontId="6" fillId="2" borderId="46" xfId="0" applyFont="1" applyFill="1" applyBorder="1" applyAlignment="1"/>
    <xf numFmtId="0" fontId="0" fillId="2" borderId="47" xfId="0" applyFont="1" applyFill="1" applyBorder="1" applyAlignment="1"/>
    <xf numFmtId="0" fontId="3" fillId="2" borderId="48" xfId="0" applyFont="1" applyFill="1" applyBorder="1" applyAlignment="1">
      <alignment wrapText="1"/>
    </xf>
    <xf numFmtId="14" fontId="3" fillId="2" borderId="49" xfId="0" applyNumberFormat="1" applyFont="1" applyFill="1" applyBorder="1" applyAlignment="1"/>
    <xf numFmtId="0" fontId="3" fillId="2" borderId="47" xfId="0" applyFont="1" applyFill="1" applyBorder="1" applyAlignment="1"/>
    <xf numFmtId="0" fontId="3" fillId="2" borderId="48" xfId="0" applyFont="1" applyFill="1" applyBorder="1" applyAlignment="1"/>
    <xf numFmtId="0" fontId="3" fillId="2" borderId="48" xfId="0" applyFont="1" applyFill="1" applyBorder="1" applyAlignment="1">
      <alignment horizontal="justify" wrapText="1"/>
    </xf>
    <xf numFmtId="0" fontId="3" fillId="2" borderId="50" xfId="0" applyFont="1" applyFill="1" applyBorder="1" applyAlignment="1"/>
    <xf numFmtId="0" fontId="3" fillId="2" borderId="51" xfId="0" applyFont="1" applyFill="1" applyBorder="1" applyAlignment="1">
      <alignment horizontal="left"/>
    </xf>
    <xf numFmtId="0" fontId="3" fillId="2" borderId="51" xfId="0" applyFont="1" applyFill="1" applyBorder="1" applyAlignment="1"/>
    <xf numFmtId="49" fontId="5" fillId="2" borderId="44" xfId="0" applyNumberFormat="1" applyFont="1" applyFill="1" applyBorder="1" applyAlignment="1">
      <alignment horizontal="right"/>
    </xf>
    <xf numFmtId="49" fontId="5" fillId="2" borderId="44" xfId="0" applyNumberFormat="1" applyFont="1" applyFill="1" applyBorder="1" applyAlignment="1"/>
    <xf numFmtId="0" fontId="5" fillId="2" borderId="44" xfId="0" applyFont="1" applyFill="1" applyBorder="1" applyAlignment="1"/>
    <xf numFmtId="3" fontId="5" fillId="2" borderId="44" xfId="0" applyNumberFormat="1" applyFont="1" applyFill="1" applyBorder="1" applyAlignment="1">
      <alignment horizontal="right" wrapText="1"/>
    </xf>
    <xf numFmtId="49" fontId="5" fillId="2" borderId="44" xfId="0" applyNumberFormat="1" applyFont="1" applyFill="1" applyBorder="1" applyAlignment="1">
      <alignment horizontal="right" wrapText="1"/>
    </xf>
    <xf numFmtId="3" fontId="3" fillId="2" borderId="44" xfId="0" applyNumberFormat="1" applyFont="1" applyFill="1" applyBorder="1" applyAlignment="1"/>
    <xf numFmtId="49" fontId="2" fillId="5" borderId="52" xfId="0" applyNumberFormat="1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3" fontId="3" fillId="2" borderId="51" xfId="0" applyNumberFormat="1" applyFont="1" applyFill="1" applyBorder="1" applyAlignment="1"/>
    <xf numFmtId="49" fontId="2" fillId="3" borderId="11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/>
    </xf>
    <xf numFmtId="3" fontId="8" fillId="3" borderId="11" xfId="0" applyNumberFormat="1" applyFont="1" applyFill="1" applyBorder="1" applyAlignment="1">
      <alignment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center" vertical="center" wrapText="1"/>
    </xf>
    <xf numFmtId="49" fontId="4" fillId="3" borderId="54" xfId="0" applyNumberFormat="1" applyFont="1" applyFill="1" applyBorder="1" applyAlignment="1">
      <alignment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vertical="center"/>
    </xf>
    <xf numFmtId="3" fontId="5" fillId="2" borderId="44" xfId="0" applyNumberFormat="1" applyFont="1" applyFill="1" applyBorder="1" applyAlignment="1"/>
    <xf numFmtId="0" fontId="19" fillId="0" borderId="44" xfId="1" applyFont="1" applyBorder="1" applyAlignment="1">
      <alignment horizontal="left"/>
    </xf>
    <xf numFmtId="0" fontId="19" fillId="0" borderId="44" xfId="1" applyFont="1" applyBorder="1" applyAlignment="1">
      <alignment horizontal="center"/>
    </xf>
    <xf numFmtId="3" fontId="19" fillId="0" borderId="44" xfId="1" applyNumberFormat="1" applyFont="1" applyBorder="1" applyAlignment="1">
      <alignment horizontal="right"/>
    </xf>
    <xf numFmtId="0" fontId="19" fillId="0" borderId="44" xfId="1" applyFont="1" applyBorder="1" applyAlignment="1">
      <alignment horizontal="right"/>
    </xf>
    <xf numFmtId="3" fontId="19" fillId="0" borderId="44" xfId="2" applyNumberFormat="1" applyFont="1" applyBorder="1" applyAlignment="1" applyProtection="1">
      <alignment horizontal="left" wrapText="1"/>
      <protection locked="0"/>
    </xf>
    <xf numFmtId="3" fontId="19" fillId="0" borderId="44" xfId="2" applyNumberFormat="1" applyFont="1" applyBorder="1" applyAlignment="1">
      <alignment horizontal="center"/>
    </xf>
    <xf numFmtId="3" fontId="19" fillId="0" borderId="44" xfId="2" applyNumberFormat="1" applyFont="1" applyBorder="1" applyAlignment="1" applyProtection="1">
      <alignment horizontal="center"/>
      <protection locked="0"/>
    </xf>
    <xf numFmtId="3" fontId="19" fillId="0" borderId="44" xfId="2" applyNumberFormat="1" applyFont="1" applyBorder="1" applyAlignment="1" applyProtection="1">
      <alignment horizontal="right"/>
      <protection locked="0"/>
    </xf>
    <xf numFmtId="3" fontId="19" fillId="0" borderId="44" xfId="2" applyNumberFormat="1" applyFont="1" applyBorder="1"/>
    <xf numFmtId="3" fontId="19" fillId="0" borderId="44" xfId="2" applyNumberFormat="1" applyFont="1" applyBorder="1" applyAlignment="1" applyProtection="1">
      <alignment horizontal="left"/>
      <protection locked="0"/>
    </xf>
    <xf numFmtId="0" fontId="19" fillId="0" borderId="44" xfId="2" applyFont="1" applyBorder="1" applyAlignment="1">
      <alignment vertical="center"/>
    </xf>
    <xf numFmtId="0" fontId="19" fillId="0" borderId="44" xfId="2" applyFont="1" applyBorder="1" applyAlignment="1">
      <alignment horizontal="center" vertical="center"/>
    </xf>
    <xf numFmtId="3" fontId="19" fillId="0" borderId="44" xfId="2" applyNumberFormat="1" applyFont="1" applyBorder="1" applyAlignment="1">
      <alignment vertical="center"/>
    </xf>
    <xf numFmtId="0" fontId="19" fillId="0" borderId="44" xfId="2" applyFont="1" applyFill="1" applyBorder="1"/>
    <xf numFmtId="0" fontId="19" fillId="0" borderId="44" xfId="2" applyFont="1" applyBorder="1" applyAlignment="1">
      <alignment horizontal="center"/>
    </xf>
    <xf numFmtId="0" fontId="19" fillId="0" borderId="44" xfId="2" applyFont="1" applyBorder="1" applyAlignment="1">
      <alignment horizontal="right" vertical="center"/>
    </xf>
    <xf numFmtId="0" fontId="19" fillId="0" borderId="44" xfId="2" applyFont="1" applyBorder="1" applyAlignment="1">
      <alignment horizontal="right"/>
    </xf>
    <xf numFmtId="0" fontId="19" fillId="0" borderId="44" xfId="2" applyFont="1" applyFill="1" applyBorder="1" applyAlignment="1">
      <alignment wrapText="1"/>
    </xf>
    <xf numFmtId="3" fontId="19" fillId="10" borderId="44" xfId="2" applyNumberFormat="1" applyFont="1" applyFill="1" applyBorder="1" applyAlignment="1">
      <alignment horizontal="right"/>
    </xf>
    <xf numFmtId="3" fontId="19" fillId="0" borderId="44" xfId="2" applyNumberFormat="1" applyFont="1" applyBorder="1" applyAlignment="1">
      <alignment horizontal="right"/>
    </xf>
    <xf numFmtId="0" fontId="21" fillId="0" borderId="44" xfId="2" applyFont="1" applyFill="1" applyBorder="1" applyAlignment="1">
      <alignment wrapText="1"/>
    </xf>
    <xf numFmtId="0" fontId="21" fillId="0" borderId="44" xfId="2" applyFont="1" applyFill="1" applyBorder="1"/>
    <xf numFmtId="0" fontId="0" fillId="0" borderId="11" xfId="0" applyFont="1" applyBorder="1" applyAlignment="1"/>
    <xf numFmtId="0" fontId="0" fillId="2" borderId="11" xfId="0" applyFont="1" applyFill="1" applyBorder="1" applyAlignment="1"/>
    <xf numFmtId="49" fontId="2" fillId="3" borderId="55" xfId="0" applyNumberFormat="1" applyFont="1" applyFill="1" applyBorder="1" applyAlignment="1">
      <alignment vertical="center" wrapText="1"/>
    </xf>
    <xf numFmtId="0" fontId="3" fillId="2" borderId="56" xfId="0" applyFont="1" applyFill="1" applyBorder="1" applyAlignment="1"/>
    <xf numFmtId="49" fontId="5" fillId="2" borderId="57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right"/>
    </xf>
    <xf numFmtId="49" fontId="18" fillId="9" borderId="29" xfId="0" applyNumberFormat="1" applyFont="1" applyFill="1" applyBorder="1" applyAlignment="1">
      <alignment vertical="center"/>
    </xf>
    <xf numFmtId="0" fontId="13" fillId="9" borderId="30" xfId="0" applyFont="1" applyFill="1" applyBorder="1" applyAlignment="1">
      <alignment vertical="center"/>
    </xf>
    <xf numFmtId="49" fontId="5" fillId="2" borderId="44" xfId="0" applyNumberFormat="1" applyFont="1" applyFill="1" applyBorder="1" applyAlignment="1">
      <alignment wrapText="1"/>
    </xf>
    <xf numFmtId="0" fontId="5" fillId="2" borderId="44" xfId="0" applyFont="1" applyFill="1" applyBorder="1" applyAlignment="1">
      <alignment wrapText="1"/>
    </xf>
    <xf numFmtId="49" fontId="4" fillId="3" borderId="11" xfId="0" applyNumberFormat="1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49" fontId="5" fillId="2" borderId="44" xfId="0" applyNumberFormat="1" applyFont="1" applyFill="1" applyBorder="1" applyAlignment="1"/>
    <xf numFmtId="0" fontId="5" fillId="2" borderId="44" xfId="0" applyFont="1" applyFill="1" applyBorder="1" applyAlignment="1"/>
    <xf numFmtId="49" fontId="7" fillId="3" borderId="1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0"/>
          <a:ext cx="58864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M88"/>
  <sheetViews>
    <sheetView showGridLines="0" tabSelected="1" workbookViewId="0">
      <selection activeCell="H75" sqref="H75"/>
    </sheetView>
  </sheetViews>
  <sheetFormatPr baseColWidth="10" defaultColWidth="10.85546875" defaultRowHeight="11.25" customHeight="1"/>
  <cols>
    <col min="2" max="2" width="20.5703125" style="1" customWidth="1"/>
    <col min="3" max="3" width="19.42578125" style="1" customWidth="1"/>
    <col min="4" max="4" width="9.42578125" style="1" customWidth="1"/>
    <col min="5" max="5" width="15.42578125" style="1" customWidth="1"/>
    <col min="6" max="6" width="11" style="1" customWidth="1"/>
    <col min="7" max="7" width="12.42578125" style="1" customWidth="1"/>
    <col min="8" max="247" width="10.85546875" style="1" customWidth="1"/>
  </cols>
  <sheetData>
    <row r="2" spans="2:247" ht="15" customHeight="1">
      <c r="B2" s="2"/>
      <c r="C2" s="2"/>
      <c r="D2" s="2"/>
      <c r="E2" s="2"/>
      <c r="F2" s="2"/>
      <c r="G2" s="2"/>
    </row>
    <row r="3" spans="2:247" ht="15" customHeight="1">
      <c r="B3" s="2"/>
      <c r="C3" s="2"/>
      <c r="D3" s="2"/>
      <c r="E3" s="2"/>
      <c r="F3" s="2"/>
      <c r="G3" s="2"/>
    </row>
    <row r="4" spans="2:247" ht="15" customHeight="1">
      <c r="B4" s="2"/>
      <c r="C4" s="2"/>
      <c r="D4" s="2"/>
      <c r="E4" s="2"/>
      <c r="F4" s="2"/>
      <c r="G4" s="2"/>
    </row>
    <row r="5" spans="2:247" ht="15" customHeight="1">
      <c r="B5" s="2"/>
      <c r="C5" s="2"/>
      <c r="D5" s="2"/>
      <c r="E5" s="2"/>
      <c r="F5" s="2"/>
      <c r="G5" s="2"/>
    </row>
    <row r="6" spans="2:247" ht="15" customHeight="1">
      <c r="B6" s="2"/>
      <c r="C6" s="2"/>
      <c r="D6" s="2"/>
      <c r="E6" s="2"/>
      <c r="F6" s="2"/>
      <c r="G6" s="2"/>
    </row>
    <row r="7" spans="2:247" s="142" customFormat="1" ht="15" customHeight="1">
      <c r="B7" s="90"/>
      <c r="C7" s="90"/>
      <c r="D7" s="90"/>
      <c r="E7" s="90"/>
      <c r="F7" s="90"/>
      <c r="G7" s="90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</row>
    <row r="8" spans="2:247" s="142" customFormat="1" ht="15" customHeight="1">
      <c r="B8" s="143"/>
      <c r="C8" s="143"/>
      <c r="D8" s="143"/>
      <c r="E8" s="143"/>
      <c r="F8" s="143"/>
      <c r="G8" s="14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  <c r="FQ8" s="83"/>
      <c r="FR8" s="83"/>
      <c r="FS8" s="83"/>
      <c r="FT8" s="83"/>
      <c r="FU8" s="83"/>
      <c r="FV8" s="83"/>
      <c r="FW8" s="83"/>
      <c r="FX8" s="83"/>
      <c r="FY8" s="83"/>
      <c r="FZ8" s="83"/>
      <c r="GA8" s="83"/>
      <c r="GB8" s="83"/>
      <c r="GC8" s="83"/>
      <c r="GD8" s="83"/>
      <c r="GE8" s="83"/>
      <c r="GF8" s="83"/>
      <c r="GG8" s="83"/>
      <c r="GH8" s="83"/>
      <c r="GI8" s="83"/>
      <c r="GJ8" s="83"/>
      <c r="GK8" s="83"/>
      <c r="GL8" s="83"/>
      <c r="GM8" s="83"/>
      <c r="GN8" s="83"/>
      <c r="GO8" s="83"/>
      <c r="GP8" s="83"/>
      <c r="GQ8" s="83"/>
      <c r="GR8" s="83"/>
      <c r="GS8" s="83"/>
      <c r="GT8" s="83"/>
      <c r="GU8" s="83"/>
      <c r="GV8" s="83"/>
      <c r="GW8" s="83"/>
      <c r="GX8" s="83"/>
      <c r="GY8" s="83"/>
      <c r="GZ8" s="83"/>
      <c r="HA8" s="83"/>
      <c r="HB8" s="83"/>
      <c r="HC8" s="83"/>
      <c r="HD8" s="83"/>
      <c r="HE8" s="83"/>
      <c r="HF8" s="83"/>
      <c r="HG8" s="83"/>
      <c r="HH8" s="83"/>
      <c r="HI8" s="83"/>
      <c r="HJ8" s="83"/>
      <c r="HK8" s="83"/>
      <c r="HL8" s="83"/>
      <c r="HM8" s="83"/>
      <c r="HN8" s="83"/>
      <c r="HO8" s="83"/>
      <c r="HP8" s="83"/>
      <c r="HQ8" s="83"/>
      <c r="HR8" s="83"/>
      <c r="HS8" s="83"/>
      <c r="HT8" s="83"/>
      <c r="HU8" s="83"/>
      <c r="HV8" s="83"/>
      <c r="HW8" s="83"/>
      <c r="HX8" s="83"/>
      <c r="HY8" s="8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</row>
    <row r="9" spans="2:247" s="142" customFormat="1" ht="12" customHeight="1">
      <c r="B9" s="144" t="s">
        <v>0</v>
      </c>
      <c r="C9" s="147" t="s">
        <v>88</v>
      </c>
      <c r="D9" s="145"/>
      <c r="E9" s="152" t="s">
        <v>85</v>
      </c>
      <c r="F9" s="153"/>
      <c r="G9" s="104">
        <v>15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</row>
    <row r="10" spans="2:247" ht="15">
      <c r="B10" s="87" t="s">
        <v>1</v>
      </c>
      <c r="C10" s="146" t="s">
        <v>66</v>
      </c>
      <c r="D10" s="89"/>
      <c r="E10" s="150" t="s">
        <v>2</v>
      </c>
      <c r="F10" s="151"/>
      <c r="G10" s="99" t="s">
        <v>86</v>
      </c>
    </row>
    <row r="11" spans="2:247" ht="18" customHeight="1">
      <c r="B11" s="87" t="s">
        <v>3</v>
      </c>
      <c r="C11" s="84" t="s">
        <v>4</v>
      </c>
      <c r="D11" s="89"/>
      <c r="E11" s="150" t="s">
        <v>89</v>
      </c>
      <c r="F11" s="151"/>
      <c r="G11" s="119">
        <v>400000</v>
      </c>
    </row>
    <row r="12" spans="2:247" ht="11.25" customHeight="1">
      <c r="B12" s="87" t="s">
        <v>5</v>
      </c>
      <c r="C12" s="85" t="s">
        <v>64</v>
      </c>
      <c r="D12" s="89"/>
      <c r="E12" s="100" t="s">
        <v>6</v>
      </c>
      <c r="F12" s="101"/>
      <c r="G12" s="102">
        <f>(G9*G11)</f>
        <v>6000000</v>
      </c>
    </row>
    <row r="13" spans="2:247" ht="15">
      <c r="B13" s="88" t="s">
        <v>7</v>
      </c>
      <c r="C13" s="84" t="s">
        <v>65</v>
      </c>
      <c r="D13" s="89"/>
      <c r="E13" s="150" t="s">
        <v>8</v>
      </c>
      <c r="F13" s="151"/>
      <c r="G13" s="103" t="s">
        <v>87</v>
      </c>
    </row>
    <row r="14" spans="2:247" ht="13.5" customHeight="1">
      <c r="B14" s="87" t="s">
        <v>9</v>
      </c>
      <c r="C14" s="84" t="s">
        <v>65</v>
      </c>
      <c r="D14" s="89"/>
      <c r="E14" s="150" t="s">
        <v>10</v>
      </c>
      <c r="F14" s="151"/>
      <c r="G14" s="99" t="s">
        <v>90</v>
      </c>
    </row>
    <row r="15" spans="2:247" ht="15">
      <c r="B15" s="87" t="s">
        <v>11</v>
      </c>
      <c r="C15" s="86">
        <v>44727</v>
      </c>
      <c r="D15" s="89"/>
      <c r="E15" s="154" t="s">
        <v>12</v>
      </c>
      <c r="F15" s="155"/>
      <c r="G15" s="103" t="s">
        <v>67</v>
      </c>
    </row>
    <row r="16" spans="2:247" ht="12" customHeight="1">
      <c r="B16" s="91"/>
      <c r="C16" s="92"/>
      <c r="D16" s="93"/>
      <c r="E16" s="94"/>
      <c r="F16" s="94"/>
      <c r="G16" s="95"/>
    </row>
    <row r="17" spans="2:7" ht="12" customHeight="1">
      <c r="B17" s="156" t="s">
        <v>13</v>
      </c>
      <c r="C17" s="157"/>
      <c r="D17" s="157"/>
      <c r="E17" s="157"/>
      <c r="F17" s="157"/>
      <c r="G17" s="157"/>
    </row>
    <row r="18" spans="2:7" ht="12" customHeight="1">
      <c r="B18" s="96"/>
      <c r="C18" s="97"/>
      <c r="D18" s="97"/>
      <c r="E18" s="97"/>
      <c r="F18" s="98"/>
      <c r="G18" s="98"/>
    </row>
    <row r="19" spans="2:7" ht="12" customHeight="1">
      <c r="B19" s="105" t="s">
        <v>14</v>
      </c>
      <c r="C19" s="106"/>
      <c r="D19" s="107"/>
      <c r="E19" s="107"/>
      <c r="F19" s="107"/>
      <c r="G19" s="107"/>
    </row>
    <row r="20" spans="2:7" ht="24" customHeight="1">
      <c r="B20" s="109" t="s">
        <v>15</v>
      </c>
      <c r="C20" s="109" t="s">
        <v>16</v>
      </c>
      <c r="D20" s="109" t="s">
        <v>17</v>
      </c>
      <c r="E20" s="109" t="s">
        <v>18</v>
      </c>
      <c r="F20" s="109" t="s">
        <v>19</v>
      </c>
      <c r="G20" s="109" t="s">
        <v>20</v>
      </c>
    </row>
    <row r="21" spans="2:7" ht="12.75" customHeight="1">
      <c r="B21" s="124" t="s">
        <v>68</v>
      </c>
      <c r="C21" s="125" t="s">
        <v>21</v>
      </c>
      <c r="D21" s="127">
        <v>6</v>
      </c>
      <c r="E21" s="126" t="s">
        <v>91</v>
      </c>
      <c r="F21" s="127">
        <v>20000</v>
      </c>
      <c r="G21" s="128">
        <v>90000</v>
      </c>
    </row>
    <row r="22" spans="2:7" ht="12.75" customHeight="1">
      <c r="B22" s="129" t="s">
        <v>69</v>
      </c>
      <c r="C22" s="125" t="s">
        <v>21</v>
      </c>
      <c r="D22" s="127">
        <v>2</v>
      </c>
      <c r="E22" s="126" t="s">
        <v>92</v>
      </c>
      <c r="F22" s="127">
        <v>20000</v>
      </c>
      <c r="G22" s="128">
        <v>30000</v>
      </c>
    </row>
    <row r="23" spans="2:7" ht="12.75" customHeight="1">
      <c r="B23" s="129" t="s">
        <v>70</v>
      </c>
      <c r="C23" s="125" t="s">
        <v>21</v>
      </c>
      <c r="D23" s="127">
        <v>2</v>
      </c>
      <c r="E23" s="126" t="s">
        <v>93</v>
      </c>
      <c r="F23" s="127">
        <v>20000</v>
      </c>
      <c r="G23" s="128">
        <v>30000</v>
      </c>
    </row>
    <row r="24" spans="2:7" ht="12.75" customHeight="1">
      <c r="B24" s="129" t="s">
        <v>94</v>
      </c>
      <c r="C24" s="125" t="s">
        <v>21</v>
      </c>
      <c r="D24" s="127">
        <v>25</v>
      </c>
      <c r="E24" s="126" t="s">
        <v>95</v>
      </c>
      <c r="F24" s="127">
        <v>1000</v>
      </c>
      <c r="G24" s="128">
        <v>375000</v>
      </c>
    </row>
    <row r="25" spans="2:7" ht="12.75" customHeight="1">
      <c r="B25" s="110" t="s">
        <v>22</v>
      </c>
      <c r="C25" s="111"/>
      <c r="D25" s="111"/>
      <c r="E25" s="111"/>
      <c r="F25" s="112"/>
      <c r="G25" s="113">
        <f>SUM(G21:G24)</f>
        <v>525000</v>
      </c>
    </row>
    <row r="26" spans="2:7" ht="12" customHeight="1">
      <c r="B26" s="96"/>
      <c r="C26" s="98"/>
      <c r="D26" s="98"/>
      <c r="E26" s="98"/>
      <c r="F26" s="108"/>
      <c r="G26" s="108"/>
    </row>
    <row r="27" spans="2:7" ht="12" customHeight="1">
      <c r="B27" s="5" t="s">
        <v>23</v>
      </c>
      <c r="C27" s="6"/>
      <c r="D27" s="7"/>
      <c r="E27" s="7"/>
      <c r="F27" s="8"/>
      <c r="G27" s="8"/>
    </row>
    <row r="28" spans="2:7" ht="24" customHeight="1">
      <c r="B28" s="114" t="s">
        <v>15</v>
      </c>
      <c r="C28" s="115" t="s">
        <v>16</v>
      </c>
      <c r="D28" s="115" t="s">
        <v>17</v>
      </c>
      <c r="E28" s="114" t="s">
        <v>18</v>
      </c>
      <c r="F28" s="115" t="s">
        <v>19</v>
      </c>
      <c r="G28" s="114" t="s">
        <v>20</v>
      </c>
    </row>
    <row r="29" spans="2:7" ht="12" customHeight="1">
      <c r="B29" s="130" t="s">
        <v>96</v>
      </c>
      <c r="C29" s="131" t="s">
        <v>60</v>
      </c>
      <c r="D29" s="135">
        <v>1</v>
      </c>
      <c r="E29" s="131" t="s">
        <v>61</v>
      </c>
      <c r="F29" s="132">
        <v>20000</v>
      </c>
      <c r="G29" s="132">
        <v>20000</v>
      </c>
    </row>
    <row r="30" spans="2:7" ht="12" customHeight="1">
      <c r="B30" s="120" t="s">
        <v>69</v>
      </c>
      <c r="C30" s="121" t="s">
        <v>60</v>
      </c>
      <c r="D30" s="123">
        <v>2</v>
      </c>
      <c r="E30" s="121" t="s">
        <v>97</v>
      </c>
      <c r="F30" s="122">
        <v>20000</v>
      </c>
      <c r="G30" s="122">
        <v>40000</v>
      </c>
    </row>
    <row r="31" spans="2:7" ht="12" customHeight="1">
      <c r="B31" s="133" t="s">
        <v>98</v>
      </c>
      <c r="C31" s="121" t="s">
        <v>60</v>
      </c>
      <c r="D31" s="136">
        <v>4</v>
      </c>
      <c r="E31" s="134" t="s">
        <v>95</v>
      </c>
      <c r="F31" s="132">
        <v>20000</v>
      </c>
      <c r="G31" s="122">
        <v>80000</v>
      </c>
    </row>
    <row r="32" spans="2:7" ht="12" customHeight="1">
      <c r="B32" s="116" t="s">
        <v>24</v>
      </c>
      <c r="C32" s="117"/>
      <c r="D32" s="117"/>
      <c r="E32" s="117"/>
      <c r="F32" s="118"/>
      <c r="G32" s="113">
        <f>SUM(G28:G31)</f>
        <v>140000</v>
      </c>
    </row>
    <row r="33" spans="2:7" ht="12" customHeight="1">
      <c r="B33" s="9"/>
      <c r="C33" s="10"/>
      <c r="D33" s="10"/>
      <c r="E33" s="10"/>
      <c r="F33" s="11"/>
      <c r="G33" s="11"/>
    </row>
    <row r="34" spans="2:7" ht="12" customHeight="1">
      <c r="B34" s="5" t="s">
        <v>25</v>
      </c>
      <c r="C34" s="6"/>
      <c r="D34" s="7"/>
      <c r="E34" s="7"/>
      <c r="F34" s="8"/>
      <c r="G34" s="8"/>
    </row>
    <row r="35" spans="2:7" ht="24" customHeight="1">
      <c r="B35" s="12" t="s">
        <v>15</v>
      </c>
      <c r="C35" s="12" t="s">
        <v>16</v>
      </c>
      <c r="D35" s="12" t="s">
        <v>17</v>
      </c>
      <c r="E35" s="12" t="s">
        <v>18</v>
      </c>
      <c r="F35" s="13" t="s">
        <v>19</v>
      </c>
      <c r="G35" s="12" t="s">
        <v>20</v>
      </c>
    </row>
    <row r="36" spans="2:7" ht="12.75" customHeight="1">
      <c r="B36" s="130" t="s">
        <v>101</v>
      </c>
      <c r="C36" s="131" t="s">
        <v>105</v>
      </c>
      <c r="D36" s="135">
        <v>0.375</v>
      </c>
      <c r="E36" s="130" t="s">
        <v>99</v>
      </c>
      <c r="F36" s="132">
        <v>216000</v>
      </c>
      <c r="G36" s="132">
        <f>D36*F36</f>
        <v>81000</v>
      </c>
    </row>
    <row r="37" spans="2:7" ht="12.75" customHeight="1">
      <c r="B37" s="120" t="s">
        <v>71</v>
      </c>
      <c r="C37" s="131" t="s">
        <v>105</v>
      </c>
      <c r="D37" s="123">
        <v>0.25</v>
      </c>
      <c r="E37" s="121" t="s">
        <v>100</v>
      </c>
      <c r="F37" s="132">
        <v>216000</v>
      </c>
      <c r="G37" s="132">
        <f>D37*F37</f>
        <v>54000</v>
      </c>
    </row>
    <row r="38" spans="2:7" ht="12.75" customHeight="1">
      <c r="B38" s="14" t="s">
        <v>26</v>
      </c>
      <c r="C38" s="15"/>
      <c r="D38" s="15"/>
      <c r="E38" s="15"/>
      <c r="F38" s="16"/>
      <c r="G38" s="17">
        <f>SUM(G36:G37)</f>
        <v>135000</v>
      </c>
    </row>
    <row r="39" spans="2:7" ht="12" customHeight="1">
      <c r="B39" s="9"/>
      <c r="C39" s="10"/>
      <c r="D39" s="10"/>
      <c r="E39" s="10"/>
      <c r="F39" s="11"/>
      <c r="G39" s="11"/>
    </row>
    <row r="40" spans="2:7" ht="12" customHeight="1">
      <c r="B40" s="5" t="s">
        <v>27</v>
      </c>
      <c r="C40" s="6"/>
      <c r="D40" s="7"/>
      <c r="E40" s="7"/>
      <c r="F40" s="8"/>
      <c r="G40" s="8"/>
    </row>
    <row r="41" spans="2:7" ht="24" customHeight="1">
      <c r="B41" s="13" t="s">
        <v>28</v>
      </c>
      <c r="C41" s="13" t="s">
        <v>29</v>
      </c>
      <c r="D41" s="13" t="s">
        <v>30</v>
      </c>
      <c r="E41" s="13" t="s">
        <v>18</v>
      </c>
      <c r="F41" s="13" t="s">
        <v>19</v>
      </c>
      <c r="G41" s="13" t="s">
        <v>20</v>
      </c>
    </row>
    <row r="42" spans="2:7" ht="12.75" customHeight="1">
      <c r="B42" s="140" t="s">
        <v>72</v>
      </c>
      <c r="C42" s="134" t="s">
        <v>63</v>
      </c>
      <c r="D42" s="134" t="s">
        <v>63</v>
      </c>
      <c r="E42" s="134" t="s">
        <v>63</v>
      </c>
      <c r="F42" s="134" t="s">
        <v>63</v>
      </c>
      <c r="G42" s="134" t="s">
        <v>63</v>
      </c>
    </row>
    <row r="43" spans="2:7" ht="12.75" customHeight="1">
      <c r="B43" s="137" t="s">
        <v>73</v>
      </c>
      <c r="C43" s="134" t="s">
        <v>74</v>
      </c>
      <c r="D43" s="136">
        <v>2</v>
      </c>
      <c r="E43" s="134" t="s">
        <v>102</v>
      </c>
      <c r="F43" s="138">
        <v>18000</v>
      </c>
      <c r="G43" s="139">
        <f>(F43*D43)*1.19</f>
        <v>42840</v>
      </c>
    </row>
    <row r="44" spans="2:7" ht="12.75" customHeight="1">
      <c r="B44" s="133" t="s">
        <v>75</v>
      </c>
      <c r="C44" s="134" t="s">
        <v>76</v>
      </c>
      <c r="D44" s="136">
        <v>1</v>
      </c>
      <c r="E44" s="121" t="s">
        <v>103</v>
      </c>
      <c r="F44" s="138">
        <v>58000</v>
      </c>
      <c r="G44" s="139">
        <f t="shared" ref="G44:G51" si="0">(F44*D44)*1.19</f>
        <v>69020</v>
      </c>
    </row>
    <row r="45" spans="2:7" ht="12.75" customHeight="1">
      <c r="B45" s="140" t="s">
        <v>77</v>
      </c>
      <c r="C45" s="134" t="s">
        <v>63</v>
      </c>
      <c r="D45" s="134" t="s">
        <v>63</v>
      </c>
      <c r="E45" s="134" t="s">
        <v>63</v>
      </c>
      <c r="F45" s="134" t="s">
        <v>63</v>
      </c>
      <c r="G45" s="134" t="s">
        <v>63</v>
      </c>
    </row>
    <row r="46" spans="2:7" ht="12.75" customHeight="1">
      <c r="B46" s="133" t="s">
        <v>78</v>
      </c>
      <c r="C46" s="134" t="s">
        <v>76</v>
      </c>
      <c r="D46" s="136">
        <v>3</v>
      </c>
      <c r="E46" s="121" t="s">
        <v>93</v>
      </c>
      <c r="F46" s="138">
        <v>18000</v>
      </c>
      <c r="G46" s="139">
        <f t="shared" si="0"/>
        <v>64260</v>
      </c>
    </row>
    <row r="47" spans="2:7" ht="12.75" customHeight="1">
      <c r="B47" s="133" t="s">
        <v>79</v>
      </c>
      <c r="C47" s="134" t="s">
        <v>80</v>
      </c>
      <c r="D47" s="136">
        <v>2200</v>
      </c>
      <c r="E47" s="121" t="s">
        <v>104</v>
      </c>
      <c r="F47" s="139">
        <v>500</v>
      </c>
      <c r="G47" s="139">
        <f t="shared" si="0"/>
        <v>1309000</v>
      </c>
    </row>
    <row r="48" spans="2:7" ht="12.75" customHeight="1">
      <c r="B48" s="141" t="s">
        <v>31</v>
      </c>
      <c r="C48" s="134" t="s">
        <v>63</v>
      </c>
      <c r="D48" s="134" t="s">
        <v>63</v>
      </c>
      <c r="E48" s="134" t="s">
        <v>63</v>
      </c>
      <c r="F48" s="134" t="s">
        <v>63</v>
      </c>
      <c r="G48" s="134" t="s">
        <v>63</v>
      </c>
    </row>
    <row r="49" spans="2:7" ht="12.75" customHeight="1">
      <c r="B49" s="133" t="s">
        <v>81</v>
      </c>
      <c r="C49" s="134" t="s">
        <v>80</v>
      </c>
      <c r="D49" s="136">
        <v>900</v>
      </c>
      <c r="E49" s="121" t="s">
        <v>91</v>
      </c>
      <c r="F49" s="139">
        <v>620</v>
      </c>
      <c r="G49" s="139">
        <f t="shared" si="0"/>
        <v>664020</v>
      </c>
    </row>
    <row r="50" spans="2:7" ht="12.75" customHeight="1">
      <c r="B50" s="141" t="s">
        <v>33</v>
      </c>
      <c r="C50" s="134" t="s">
        <v>63</v>
      </c>
      <c r="D50" s="134" t="s">
        <v>63</v>
      </c>
      <c r="E50" s="134" t="s">
        <v>63</v>
      </c>
      <c r="F50" s="134" t="s">
        <v>63</v>
      </c>
      <c r="G50" s="134" t="s">
        <v>63</v>
      </c>
    </row>
    <row r="51" spans="2:7" ht="12.75" customHeight="1">
      <c r="B51" s="133" t="s">
        <v>62</v>
      </c>
      <c r="C51" s="134" t="s">
        <v>82</v>
      </c>
      <c r="D51" s="136">
        <v>600</v>
      </c>
      <c r="E51" s="134" t="s">
        <v>95</v>
      </c>
      <c r="F51" s="139">
        <v>240</v>
      </c>
      <c r="G51" s="139">
        <f t="shared" si="0"/>
        <v>171360</v>
      </c>
    </row>
    <row r="52" spans="2:7" ht="13.5" customHeight="1">
      <c r="B52" s="20" t="s">
        <v>32</v>
      </c>
      <c r="C52" s="21"/>
      <c r="D52" s="21"/>
      <c r="E52" s="21"/>
      <c r="F52" s="22"/>
      <c r="G52" s="17">
        <f>SUM(G42:G51)</f>
        <v>2320500</v>
      </c>
    </row>
    <row r="53" spans="2:7" ht="12" customHeight="1">
      <c r="B53" s="9"/>
      <c r="C53" s="10"/>
      <c r="D53" s="10"/>
      <c r="E53" s="23"/>
      <c r="F53" s="11"/>
      <c r="G53" s="11"/>
    </row>
    <row r="54" spans="2:7" ht="12" customHeight="1">
      <c r="B54" s="5" t="s">
        <v>33</v>
      </c>
      <c r="C54" s="6"/>
      <c r="D54" s="7"/>
      <c r="E54" s="7"/>
      <c r="F54" s="8"/>
      <c r="G54" s="8"/>
    </row>
    <row r="55" spans="2:7" ht="24" customHeight="1">
      <c r="B55" s="12" t="s">
        <v>34</v>
      </c>
      <c r="C55" s="13" t="s">
        <v>29</v>
      </c>
      <c r="D55" s="13" t="s">
        <v>30</v>
      </c>
      <c r="E55" s="12" t="s">
        <v>18</v>
      </c>
      <c r="F55" s="13" t="s">
        <v>19</v>
      </c>
      <c r="G55" s="12" t="s">
        <v>20</v>
      </c>
    </row>
    <row r="56" spans="2:7" ht="12.75" customHeight="1">
      <c r="B56" s="3" t="s">
        <v>63</v>
      </c>
      <c r="C56" s="18" t="s">
        <v>63</v>
      </c>
      <c r="D56" s="19">
        <v>0</v>
      </c>
      <c r="E56" s="4" t="s">
        <v>63</v>
      </c>
      <c r="F56" s="24">
        <v>0</v>
      </c>
      <c r="G56" s="19">
        <f>(D56*F56)</f>
        <v>0</v>
      </c>
    </row>
    <row r="57" spans="2:7" ht="13.5" customHeight="1">
      <c r="B57" s="25" t="s">
        <v>35</v>
      </c>
      <c r="C57" s="26"/>
      <c r="D57" s="26"/>
      <c r="E57" s="26"/>
      <c r="F57" s="27"/>
      <c r="G57" s="28">
        <f>SUM(G56)</f>
        <v>0</v>
      </c>
    </row>
    <row r="58" spans="2:7" ht="12" customHeight="1">
      <c r="B58" s="42"/>
      <c r="C58" s="42"/>
      <c r="D58" s="42"/>
      <c r="E58" s="42"/>
      <c r="F58" s="43"/>
      <c r="G58" s="43"/>
    </row>
    <row r="59" spans="2:7" ht="12" customHeight="1">
      <c r="B59" s="44" t="s">
        <v>36</v>
      </c>
      <c r="C59" s="45"/>
      <c r="D59" s="45"/>
      <c r="E59" s="45"/>
      <c r="F59" s="45"/>
      <c r="G59" s="46">
        <f>G25+G32+G38+G52+G57</f>
        <v>3120500</v>
      </c>
    </row>
    <row r="60" spans="2:7" ht="12" customHeight="1">
      <c r="B60" s="47" t="s">
        <v>37</v>
      </c>
      <c r="C60" s="30"/>
      <c r="D60" s="30"/>
      <c r="E60" s="30"/>
      <c r="F60" s="30"/>
      <c r="G60" s="48">
        <f>G59*0.05</f>
        <v>156025</v>
      </c>
    </row>
    <row r="61" spans="2:7" ht="12" customHeight="1">
      <c r="B61" s="49" t="s">
        <v>38</v>
      </c>
      <c r="C61" s="29"/>
      <c r="D61" s="29"/>
      <c r="E61" s="29"/>
      <c r="F61" s="29"/>
      <c r="G61" s="50">
        <f>G60+G59</f>
        <v>3276525</v>
      </c>
    </row>
    <row r="62" spans="2:7" ht="12" customHeight="1">
      <c r="B62" s="47" t="s">
        <v>39</v>
      </c>
      <c r="C62" s="30"/>
      <c r="D62" s="30"/>
      <c r="E62" s="30"/>
      <c r="F62" s="30"/>
      <c r="G62" s="48">
        <f>G12</f>
        <v>6000000</v>
      </c>
    </row>
    <row r="63" spans="2:7" ht="12" customHeight="1">
      <c r="B63" s="51" t="s">
        <v>40</v>
      </c>
      <c r="C63" s="52"/>
      <c r="D63" s="52"/>
      <c r="E63" s="52"/>
      <c r="F63" s="52"/>
      <c r="G63" s="53">
        <f>G62-G61</f>
        <v>2723475</v>
      </c>
    </row>
    <row r="64" spans="2:7" ht="12" customHeight="1">
      <c r="B64" s="40" t="s">
        <v>41</v>
      </c>
      <c r="C64" s="41"/>
      <c r="D64" s="41"/>
      <c r="E64" s="41"/>
      <c r="F64" s="41"/>
      <c r="G64" s="37"/>
    </row>
    <row r="65" spans="2:7" ht="12.75" customHeight="1" thickBot="1">
      <c r="B65" s="54"/>
      <c r="C65" s="41"/>
      <c r="D65" s="41"/>
      <c r="E65" s="41"/>
      <c r="F65" s="41"/>
      <c r="G65" s="37"/>
    </row>
    <row r="66" spans="2:7" ht="12" customHeight="1">
      <c r="B66" s="66" t="s">
        <v>42</v>
      </c>
      <c r="C66" s="67"/>
      <c r="D66" s="67"/>
      <c r="E66" s="67"/>
      <c r="F66" s="68"/>
      <c r="G66" s="37"/>
    </row>
    <row r="67" spans="2:7" ht="12" customHeight="1">
      <c r="B67" s="69" t="s">
        <v>43</v>
      </c>
      <c r="C67" s="39"/>
      <c r="D67" s="39"/>
      <c r="E67" s="39"/>
      <c r="F67" s="70"/>
      <c r="G67" s="37"/>
    </row>
    <row r="68" spans="2:7" ht="12" customHeight="1">
      <c r="B68" s="69" t="s">
        <v>44</v>
      </c>
      <c r="C68" s="39"/>
      <c r="D68" s="39"/>
      <c r="E68" s="39"/>
      <c r="F68" s="70"/>
      <c r="G68" s="37"/>
    </row>
    <row r="69" spans="2:7" ht="12" customHeight="1">
      <c r="B69" s="69" t="s">
        <v>45</v>
      </c>
      <c r="C69" s="39"/>
      <c r="D69" s="39"/>
      <c r="E69" s="39"/>
      <c r="F69" s="70"/>
      <c r="G69" s="37"/>
    </row>
    <row r="70" spans="2:7" ht="12" customHeight="1">
      <c r="B70" s="69" t="s">
        <v>46</v>
      </c>
      <c r="C70" s="39"/>
      <c r="D70" s="39"/>
      <c r="E70" s="39"/>
      <c r="F70" s="70"/>
      <c r="G70" s="37"/>
    </row>
    <row r="71" spans="2:7" ht="12" customHeight="1">
      <c r="B71" s="69" t="s">
        <v>47</v>
      </c>
      <c r="C71" s="39"/>
      <c r="D71" s="39"/>
      <c r="E71" s="39"/>
      <c r="F71" s="70"/>
      <c r="G71" s="37"/>
    </row>
    <row r="72" spans="2:7" ht="12.75" customHeight="1" thickBot="1">
      <c r="B72" s="71" t="s">
        <v>48</v>
      </c>
      <c r="C72" s="72"/>
      <c r="D72" s="72"/>
      <c r="E72" s="72"/>
      <c r="F72" s="73"/>
      <c r="G72" s="37"/>
    </row>
    <row r="73" spans="2:7" ht="12.75" customHeight="1">
      <c r="B73" s="64"/>
      <c r="C73" s="39"/>
      <c r="D73" s="39"/>
      <c r="E73" s="39"/>
      <c r="F73" s="39"/>
      <c r="G73" s="37"/>
    </row>
    <row r="74" spans="2:7" ht="15" customHeight="1" thickBot="1">
      <c r="B74" s="148" t="s">
        <v>49</v>
      </c>
      <c r="C74" s="149"/>
      <c r="D74" s="63"/>
      <c r="E74" s="31"/>
      <c r="F74" s="31"/>
      <c r="G74" s="37"/>
    </row>
    <row r="75" spans="2:7" ht="12" customHeight="1">
      <c r="B75" s="56" t="s">
        <v>34</v>
      </c>
      <c r="C75" s="32" t="s">
        <v>50</v>
      </c>
      <c r="D75" s="57" t="s">
        <v>51</v>
      </c>
      <c r="E75" s="31"/>
      <c r="F75" s="31"/>
      <c r="G75" s="37"/>
    </row>
    <row r="76" spans="2:7" ht="12" customHeight="1">
      <c r="B76" s="58" t="s">
        <v>52</v>
      </c>
      <c r="C76" s="33">
        <v>525000</v>
      </c>
      <c r="D76" s="59">
        <f>(C76/C82)</f>
        <v>0.1602307322544464</v>
      </c>
      <c r="E76" s="31"/>
      <c r="F76" s="31"/>
      <c r="G76" s="37"/>
    </row>
    <row r="77" spans="2:7" ht="12" customHeight="1">
      <c r="B77" s="58" t="s">
        <v>53</v>
      </c>
      <c r="C77" s="33">
        <v>140000</v>
      </c>
      <c r="D77" s="59">
        <f>C77/G59</f>
        <v>4.4864605031244995E-2</v>
      </c>
      <c r="E77" s="31"/>
      <c r="F77" s="31"/>
      <c r="G77" s="37"/>
    </row>
    <row r="78" spans="2:7" ht="12" customHeight="1">
      <c r="B78" s="58" t="s">
        <v>54</v>
      </c>
      <c r="C78" s="33">
        <f>G38</f>
        <v>135000</v>
      </c>
      <c r="D78" s="59">
        <f>(C78/C82)</f>
        <v>4.1202188294000505E-2</v>
      </c>
      <c r="E78" s="31"/>
      <c r="F78" s="31"/>
      <c r="G78" s="37"/>
    </row>
    <row r="79" spans="2:7" ht="12" customHeight="1">
      <c r="B79" s="58" t="s">
        <v>28</v>
      </c>
      <c r="C79" s="33">
        <v>2320500</v>
      </c>
      <c r="D79" s="59">
        <f>(C79/C82)</f>
        <v>0.70821983656465315</v>
      </c>
      <c r="E79" s="31"/>
      <c r="F79" s="31"/>
      <c r="G79" s="37"/>
    </row>
    <row r="80" spans="2:7" ht="12" customHeight="1">
      <c r="B80" s="58" t="s">
        <v>55</v>
      </c>
      <c r="C80" s="34">
        <v>0</v>
      </c>
      <c r="D80" s="59">
        <f>(C80/C82)</f>
        <v>0</v>
      </c>
      <c r="E80" s="36"/>
      <c r="F80" s="36"/>
      <c r="G80" s="37"/>
    </row>
    <row r="81" spans="2:7" ht="12" customHeight="1">
      <c r="B81" s="58" t="s">
        <v>56</v>
      </c>
      <c r="C81" s="34">
        <f>G60</f>
        <v>156025</v>
      </c>
      <c r="D81" s="59">
        <f>(C81/C82)</f>
        <v>4.7619047619047616E-2</v>
      </c>
      <c r="E81" s="36"/>
      <c r="F81" s="36"/>
      <c r="G81" s="37"/>
    </row>
    <row r="82" spans="2:7" ht="12.75" customHeight="1" thickBot="1">
      <c r="B82" s="60" t="s">
        <v>57</v>
      </c>
      <c r="C82" s="61">
        <f>SUM(C76:C81)</f>
        <v>3276525</v>
      </c>
      <c r="D82" s="62">
        <f>SUM(D76:D81)</f>
        <v>1.0021364097633927</v>
      </c>
      <c r="E82" s="36"/>
      <c r="F82" s="36"/>
      <c r="G82" s="37"/>
    </row>
    <row r="83" spans="2:7" ht="12" customHeight="1">
      <c r="B83" s="54"/>
      <c r="C83" s="41"/>
      <c r="D83" s="41"/>
      <c r="E83" s="41"/>
      <c r="F83" s="41"/>
      <c r="G83" s="37"/>
    </row>
    <row r="84" spans="2:7" ht="12.75" customHeight="1">
      <c r="B84" s="55"/>
      <c r="C84" s="41"/>
      <c r="D84" s="41"/>
      <c r="E84" s="41"/>
      <c r="F84" s="41"/>
      <c r="G84" s="37"/>
    </row>
    <row r="85" spans="2:7" ht="12" customHeight="1" thickBot="1">
      <c r="B85" s="75"/>
      <c r="C85" s="76" t="s">
        <v>58</v>
      </c>
      <c r="D85" s="77"/>
      <c r="E85" s="78"/>
      <c r="F85" s="35"/>
      <c r="G85" s="37"/>
    </row>
    <row r="86" spans="2:7" ht="12" customHeight="1">
      <c r="B86" s="79" t="s">
        <v>83</v>
      </c>
      <c r="C86" s="80">
        <v>12</v>
      </c>
      <c r="D86" s="80">
        <v>15</v>
      </c>
      <c r="E86" s="81">
        <v>18</v>
      </c>
      <c r="F86" s="74"/>
      <c r="G86" s="38"/>
    </row>
    <row r="87" spans="2:7" ht="12.75" customHeight="1" thickBot="1">
      <c r="B87" s="60" t="s">
        <v>84</v>
      </c>
      <c r="C87" s="61">
        <f>(G61/C86)</f>
        <v>273043.75</v>
      </c>
      <c r="D87" s="61">
        <f>(G61/D86)</f>
        <v>218435</v>
      </c>
      <c r="E87" s="82">
        <f>(G61/E86)</f>
        <v>182029.16666666666</v>
      </c>
      <c r="F87" s="74"/>
      <c r="G87" s="38"/>
    </row>
    <row r="88" spans="2:7" ht="15.6" customHeight="1">
      <c r="B88" s="65" t="s">
        <v>59</v>
      </c>
      <c r="C88" s="39"/>
      <c r="D88" s="39"/>
      <c r="E88" s="39"/>
      <c r="F88" s="39"/>
      <c r="G88" s="39"/>
    </row>
  </sheetData>
  <mergeCells count="8">
    <mergeCell ref="B74:C74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paperSize="121" scale="73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Maíz grano</vt:lpstr>
      <vt:lpstr>'Maíz grano'!Área_de_impresión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2022-05-13T16:41:55Z</cp:lastPrinted>
  <dcterms:created xsi:type="dcterms:W3CDTF">2020-11-27T12:49:26Z</dcterms:created>
  <dcterms:modified xsi:type="dcterms:W3CDTF">2022-06-22T00:02:38Z</dcterms:modified>
</cp:coreProperties>
</file>