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510"/>
  <workbookPr/>
  <mc:AlternateContent xmlns:mc="http://schemas.openxmlformats.org/markup-compatibility/2006">
    <mc:Choice Requires="x15">
      <x15ac:absPath xmlns:x15ac="http://schemas.microsoft.com/office/spreadsheetml/2010/11/ac" url="C:\Users\moperez\OneDrive - INDAP\monica as. financiera\monica respaldo\fichas de cultivo\2022\Agencia de Área Punta Arenas\"/>
    </mc:Choice>
  </mc:AlternateContent>
  <xr:revisionPtr revIDLastSave="63" documentId="11_B108D5E43E6A892815401217ECD3F571909ED4F8" xr6:coauthVersionLast="47" xr6:coauthVersionMax="47" xr10:uidLastSave="{28DB7856-6FA7-48F1-9467-ADCD6FB8ED27}"/>
  <bookViews>
    <workbookView xWindow="0" yWindow="0" windowWidth="28800" windowHeight="12330" xr2:uid="{00000000-000D-0000-FFFF-FFFF00000000}"/>
  </bookViews>
  <sheets>
    <sheet name="Maíz gra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2" i="1" l="1"/>
  <c r="G33" i="1"/>
  <c r="G34" i="1"/>
  <c r="G35" i="1" s="1"/>
  <c r="D50" i="1"/>
  <c r="G22" i="1" l="1"/>
  <c r="G23" i="1"/>
  <c r="G24" i="1"/>
  <c r="G25" i="1"/>
  <c r="G26" i="1"/>
  <c r="G27" i="1"/>
  <c r="G12" i="1"/>
  <c r="C76" i="1" l="1"/>
  <c r="D73" i="1" s="1"/>
  <c r="G50" i="1"/>
  <c r="G51" i="1" s="1"/>
  <c r="G45" i="1"/>
  <c r="G43" i="1"/>
  <c r="G42" i="1"/>
  <c r="G40" i="1"/>
  <c r="G21" i="1"/>
  <c r="G56" i="1"/>
  <c r="D70" i="1" l="1"/>
  <c r="D74" i="1"/>
  <c r="D75" i="1"/>
  <c r="G28" i="1"/>
  <c r="D72" i="1"/>
  <c r="G46" i="1"/>
  <c r="G53" i="1" l="1"/>
  <c r="G54" i="1"/>
  <c r="G55" i="1" s="1"/>
  <c r="D81" i="1" s="1"/>
  <c r="D76" i="1"/>
  <c r="G57" i="1" l="1"/>
  <c r="C81" i="1"/>
  <c r="E81" i="1"/>
</calcChain>
</file>

<file path=xl/sharedStrings.xml><?xml version="1.0" encoding="utf-8"?>
<sst xmlns="http://schemas.openxmlformats.org/spreadsheetml/2006/main" count="133" uniqueCount="102">
  <si>
    <t>RUBRO O CULTIVO</t>
  </si>
  <si>
    <t>PAPA</t>
  </si>
  <si>
    <t>RENDIMIENTO (Kg/Há.)</t>
  </si>
  <si>
    <t>VARIEDAD</t>
  </si>
  <si>
    <t>DESIREE</t>
  </si>
  <si>
    <t>FECHA ESTIMADA  PRECIO VENTA</t>
  </si>
  <si>
    <t>Abril</t>
  </si>
  <si>
    <t>NIVEL TECNOLÓGICO</t>
  </si>
  <si>
    <t>Medio</t>
  </si>
  <si>
    <t>PRECIO ESPERADO ($/kg)</t>
  </si>
  <si>
    <t>REGIÓN</t>
  </si>
  <si>
    <t>Magallanes</t>
  </si>
  <si>
    <t>INGRESO ESPERADO, con IVA ($)</t>
  </si>
  <si>
    <t>AGENCIA DE ÁREA</t>
  </si>
  <si>
    <t>Punta Arenas</t>
  </si>
  <si>
    <t>DESTINO PRODUCCION</t>
  </si>
  <si>
    <t>MERCADO LOCAL</t>
  </si>
  <si>
    <t>COMUNA/LOCALIDAD</t>
  </si>
  <si>
    <t>Todas la comunas del Área</t>
  </si>
  <si>
    <t>FECHA DE COSECHA</t>
  </si>
  <si>
    <t>FECHA PRECIO INSUMOS</t>
  </si>
  <si>
    <t>CONTINGENCIA</t>
  </si>
  <si>
    <t>HELADAS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</si>
  <si>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</si>
  <si>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</si>
  <si>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</si>
  <si>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</si>
  <si>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</si>
  <si>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</si>
  <si>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</si>
  <si>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</si>
  <si>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Prep. Suelo y Mant</t>
  </si>
  <si>
    <t>JH</t>
  </si>
  <si>
    <t>Abr-Sep</t>
  </si>
  <si>
    <t>Aplicación insumos</t>
  </si>
  <si>
    <t>Sep-Dic</t>
  </si>
  <si>
    <t>Siembra</t>
  </si>
  <si>
    <t>Sep-Oct</t>
  </si>
  <si>
    <t>Aporca</t>
  </si>
  <si>
    <t>Nov-Dic</t>
  </si>
  <si>
    <t>Cosecha</t>
  </si>
  <si>
    <t>Mar-may</t>
  </si>
  <si>
    <t>Selección</t>
  </si>
  <si>
    <t>Mayo</t>
  </si>
  <si>
    <t>Riegos(11)</t>
  </si>
  <si>
    <t>Octubre-Marzo</t>
  </si>
  <si>
    <t>Subtotal Jornadas Hombre</t>
  </si>
  <si>
    <t>MAQUINARIA</t>
  </si>
  <si>
    <t xml:space="preserve">Arado </t>
  </si>
  <si>
    <t>JM</t>
  </si>
  <si>
    <t>Septiembre</t>
  </si>
  <si>
    <t xml:space="preserve">Rastra </t>
  </si>
  <si>
    <t>Rotovator</t>
  </si>
  <si>
    <t>Subtotal Costo Maquinaria</t>
  </si>
  <si>
    <t>INSUMOS</t>
  </si>
  <si>
    <t>Insumos</t>
  </si>
  <si>
    <t>Unidad (Kg/l/u)</t>
  </si>
  <si>
    <t>Cantidad (Kg/l/u)</t>
  </si>
  <si>
    <t>SEMILLA</t>
  </si>
  <si>
    <t>Semilla desiree</t>
  </si>
  <si>
    <t>Kg.</t>
  </si>
  <si>
    <t>FERTILIZANTES</t>
  </si>
  <si>
    <t xml:space="preserve">Salitre potasico </t>
  </si>
  <si>
    <t>kg</t>
  </si>
  <si>
    <t>Oct-Nov</t>
  </si>
  <si>
    <t xml:space="preserve">Superfosfato Trple </t>
  </si>
  <si>
    <t>HERBICIDAS</t>
  </si>
  <si>
    <t>Bectra</t>
  </si>
  <si>
    <t>Lt.</t>
  </si>
  <si>
    <t>Subtotal Insumos</t>
  </si>
  <si>
    <t>OTROS</t>
  </si>
  <si>
    <t>Item</t>
  </si>
  <si>
    <t>Envases</t>
  </si>
  <si>
    <t>Saco 25kg</t>
  </si>
  <si>
    <t>Mar-May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</si>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</sst>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.00_-;\-* #,##0.00_-;_-* &quot;-&quot;??_-;_-@_-"/>
    <numFmt numFmtId="168" formatCode="_-* #,##0_-;\-* #,##0_-;_-* &quot;-&quot;??_-;_-@_-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</borders>
  <cellStyleXfs count="9">
    <xf numFmtId="0" fontId="0" fillId="0" borderId="0" applyNumberFormat="0" applyFill="0" applyBorder="0" applyProtection="0"/>
    <xf numFmtId="0" fontId="1" fillId="0" borderId="18"/>
    <xf numFmtId="167" fontId="20" fillId="0" borderId="18" applyFont="0" applyFill="0" applyBorder="0" applyAlignment="0" applyProtection="0"/>
    <xf numFmtId="43" fontId="21" fillId="0" borderId="18" applyFont="0" applyFill="0" applyBorder="0" applyAlignment="0" applyProtection="0"/>
    <xf numFmtId="44" fontId="21" fillId="0" borderId="18" applyFont="0" applyFill="0" applyBorder="0" applyAlignment="0" applyProtection="0"/>
    <xf numFmtId="0" fontId="21" fillId="0" borderId="18"/>
    <xf numFmtId="0" fontId="21" fillId="0" borderId="18"/>
    <xf numFmtId="0" fontId="21" fillId="0" borderId="18"/>
    <xf numFmtId="9" fontId="21" fillId="0" borderId="18" applyFont="0" applyFill="0" applyBorder="0" applyAlignment="0" applyProtection="0"/>
  </cellStyleXfs>
  <cellXfs count="15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4" xfId="0" applyFill="1" applyBorder="1"/>
    <xf numFmtId="49" fontId="5" fillId="2" borderId="5" xfId="0" applyNumberFormat="1" applyFont="1" applyFill="1" applyBorder="1" applyAlignment="1">
      <alignment wrapText="1"/>
    </xf>
    <xf numFmtId="0" fontId="5" fillId="2" borderId="5" xfId="0" applyFont="1" applyFill="1" applyBorder="1"/>
    <xf numFmtId="3" fontId="5" fillId="2" borderId="5" xfId="0" applyNumberFormat="1" applyFont="1" applyFill="1" applyBorder="1" applyAlignment="1">
      <alignment horizontal="right" wrapText="1"/>
    </xf>
    <xf numFmtId="0" fontId="3" fillId="2" borderId="3" xfId="0" applyFont="1" applyFill="1" applyBorder="1"/>
    <xf numFmtId="0" fontId="0" fillId="2" borderId="6" xfId="0" applyFill="1" applyBorder="1"/>
    <xf numFmtId="0" fontId="3" fillId="2" borderId="7" xfId="0" applyFont="1" applyFill="1" applyBorder="1"/>
    <xf numFmtId="0" fontId="3" fillId="2" borderId="8" xfId="0" applyFont="1" applyFill="1" applyBorder="1" applyAlignment="1">
      <alignment horizontal="left"/>
    </xf>
    <xf numFmtId="0" fontId="3" fillId="2" borderId="8" xfId="0" applyFont="1" applyFill="1" applyBorder="1"/>
    <xf numFmtId="49" fontId="2" fillId="5" borderId="9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wrapText="1"/>
    </xf>
    <xf numFmtId="0" fontId="5" fillId="2" borderId="5" xfId="0" applyNumberFormat="1" applyFont="1" applyFill="1" applyBorder="1" applyAlignment="1">
      <alignment wrapText="1"/>
    </xf>
    <xf numFmtId="49" fontId="8" fillId="3" borderId="5" xfId="0" applyNumberFormat="1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vertical="center"/>
    </xf>
    <xf numFmtId="3" fontId="8" fillId="3" borderId="5" xfId="0" applyNumberFormat="1" applyFont="1" applyFill="1" applyBorder="1" applyAlignment="1">
      <alignment vertical="center"/>
    </xf>
    <xf numFmtId="3" fontId="3" fillId="2" borderId="8" xfId="0" applyNumberFormat="1" applyFont="1" applyFill="1" applyBorder="1"/>
    <xf numFmtId="49" fontId="2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13" xfId="0" applyFont="1" applyFill="1" applyBorder="1"/>
    <xf numFmtId="0" fontId="3" fillId="2" borderId="14" xfId="0" applyFont="1" applyFill="1" applyBorder="1"/>
    <xf numFmtId="3" fontId="3" fillId="2" borderId="14" xfId="0" applyNumberFormat="1" applyFont="1" applyFill="1" applyBorder="1"/>
    <xf numFmtId="49" fontId="2" fillId="3" borderId="9" xfId="0" applyNumberFormat="1" applyFont="1" applyFill="1" applyBorder="1" applyAlignment="1">
      <alignment horizontal="center" vertical="center"/>
    </xf>
    <xf numFmtId="49" fontId="2" fillId="3" borderId="9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center"/>
    </xf>
    <xf numFmtId="0" fontId="5" fillId="2" borderId="5" xfId="0" applyNumberFormat="1" applyFont="1" applyFill="1" applyBorder="1"/>
    <xf numFmtId="3" fontId="5" fillId="2" borderId="5" xfId="0" applyNumberFormat="1" applyFont="1" applyFill="1" applyBorder="1"/>
    <xf numFmtId="49" fontId="9" fillId="2" borderId="5" xfId="0" applyNumberFormat="1" applyFont="1" applyFill="1" applyBorder="1"/>
    <xf numFmtId="0" fontId="5" fillId="2" borderId="5" xfId="0" applyFont="1" applyFill="1" applyBorder="1" applyAlignment="1">
      <alignment horizontal="center"/>
    </xf>
    <xf numFmtId="49" fontId="10" fillId="3" borderId="11" xfId="0" applyNumberFormat="1" applyFont="1" applyFill="1" applyBorder="1" applyAlignment="1">
      <alignment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vertical="center"/>
    </xf>
    <xf numFmtId="3" fontId="10" fillId="3" borderId="11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/>
    </xf>
    <xf numFmtId="164" fontId="5" fillId="2" borderId="5" xfId="0" applyNumberFormat="1" applyFont="1" applyFill="1" applyBorder="1"/>
    <xf numFmtId="49" fontId="10" fillId="3" borderId="15" xfId="0" applyNumberFormat="1" applyFont="1" applyFill="1" applyBorder="1" applyAlignment="1">
      <alignment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vertical="center"/>
    </xf>
    <xf numFmtId="3" fontId="10" fillId="3" borderId="15" xfId="0" applyNumberFormat="1" applyFont="1" applyFill="1" applyBorder="1" applyAlignment="1">
      <alignment vertical="center"/>
    </xf>
    <xf numFmtId="0" fontId="2" fillId="5" borderId="11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0" fillId="2" borderId="16" xfId="0" applyFill="1" applyBorder="1"/>
    <xf numFmtId="0" fontId="16" fillId="7" borderId="18" xfId="0" applyFont="1" applyFill="1" applyBorder="1"/>
    <xf numFmtId="49" fontId="14" fillId="8" borderId="19" xfId="0" applyNumberFormat="1" applyFont="1" applyFill="1" applyBorder="1" applyAlignment="1">
      <alignment vertical="center"/>
    </xf>
    <xf numFmtId="3" fontId="14" fillId="2" borderId="5" xfId="0" applyNumberFormat="1" applyFont="1" applyFill="1" applyBorder="1" applyAlignment="1">
      <alignment vertical="center"/>
    </xf>
    <xf numFmtId="0" fontId="14" fillId="2" borderId="5" xfId="0" applyNumberFormat="1" applyFont="1" applyFill="1" applyBorder="1" applyAlignment="1">
      <alignment vertical="center"/>
    </xf>
    <xf numFmtId="166" fontId="14" fillId="2" borderId="5" xfId="0" applyNumberFormat="1" applyFont="1" applyFill="1" applyBorder="1" applyAlignment="1">
      <alignment vertical="center"/>
    </xf>
    <xf numFmtId="0" fontId="11" fillId="7" borderId="17" xfId="0" applyFont="1" applyFill="1" applyBorder="1" applyAlignment="1">
      <alignment vertical="center"/>
    </xf>
    <xf numFmtId="0" fontId="11" fillId="7" borderId="18" xfId="0" applyFont="1" applyFill="1" applyBorder="1" applyAlignment="1">
      <alignment vertical="center"/>
    </xf>
    <xf numFmtId="165" fontId="2" fillId="2" borderId="18" xfId="0" applyNumberFormat="1" applyFont="1" applyFill="1" applyBorder="1" applyAlignment="1">
      <alignment vertical="center"/>
    </xf>
    <xf numFmtId="165" fontId="18" fillId="2" borderId="18" xfId="0" applyNumberFormat="1" applyFont="1" applyFill="1" applyBorder="1" applyAlignment="1">
      <alignment vertical="center"/>
    </xf>
    <xf numFmtId="0" fontId="16" fillId="2" borderId="18" xfId="0" applyFont="1" applyFill="1" applyBorder="1"/>
    <xf numFmtId="0" fontId="0" fillId="2" borderId="20" xfId="0" applyFill="1" applyBorder="1"/>
    <xf numFmtId="49" fontId="0" fillId="2" borderId="18" xfId="0" applyNumberForma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0" fontId="3" fillId="2" borderId="21" xfId="0" applyFont="1" applyFill="1" applyBorder="1"/>
    <xf numFmtId="3" fontId="3" fillId="2" borderId="21" xfId="0" applyNumberFormat="1" applyFont="1" applyFill="1" applyBorder="1"/>
    <xf numFmtId="49" fontId="2" fillId="5" borderId="22" xfId="0" applyNumberFormat="1" applyFont="1" applyFill="1" applyBorder="1" applyAlignment="1">
      <alignment vertical="center"/>
    </xf>
    <xf numFmtId="0" fontId="2" fillId="5" borderId="23" xfId="0" applyFont="1" applyFill="1" applyBorder="1" applyAlignment="1">
      <alignment vertical="center"/>
    </xf>
    <xf numFmtId="165" fontId="2" fillId="5" borderId="24" xfId="0" applyNumberFormat="1" applyFont="1" applyFill="1" applyBorder="1" applyAlignment="1">
      <alignment vertical="center"/>
    </xf>
    <xf numFmtId="49" fontId="2" fillId="3" borderId="25" xfId="0" applyNumberFormat="1" applyFont="1" applyFill="1" applyBorder="1" applyAlignment="1">
      <alignment vertical="center"/>
    </xf>
    <xf numFmtId="165" fontId="2" fillId="3" borderId="26" xfId="0" applyNumberFormat="1" applyFont="1" applyFill="1" applyBorder="1" applyAlignment="1">
      <alignment vertical="center"/>
    </xf>
    <xf numFmtId="49" fontId="2" fillId="5" borderId="25" xfId="0" applyNumberFormat="1" applyFont="1" applyFill="1" applyBorder="1" applyAlignment="1">
      <alignment vertical="center"/>
    </xf>
    <xf numFmtId="165" fontId="2" fillId="5" borderId="26" xfId="0" applyNumberFormat="1" applyFont="1" applyFill="1" applyBorder="1" applyAlignment="1">
      <alignment vertical="center"/>
    </xf>
    <xf numFmtId="49" fontId="2" fillId="5" borderId="27" xfId="0" applyNumberFormat="1" applyFont="1" applyFill="1" applyBorder="1" applyAlignment="1">
      <alignment vertical="center"/>
    </xf>
    <xf numFmtId="0" fontId="11" fillId="5" borderId="28" xfId="0" applyFont="1" applyFill="1" applyBorder="1" applyAlignment="1">
      <alignment vertical="center"/>
    </xf>
    <xf numFmtId="165" fontId="2" fillId="6" borderId="29" xfId="0" applyNumberFormat="1" applyFont="1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17" fillId="2" borderId="18" xfId="0" applyFont="1" applyFill="1" applyBorder="1" applyAlignment="1">
      <alignment vertical="center"/>
    </xf>
    <xf numFmtId="49" fontId="14" fillId="8" borderId="30" xfId="0" applyNumberFormat="1" applyFont="1" applyFill="1" applyBorder="1" applyAlignment="1">
      <alignment vertical="center"/>
    </xf>
    <xf numFmtId="49" fontId="16" fillId="8" borderId="31" xfId="0" applyNumberFormat="1" applyFont="1" applyFill="1" applyBorder="1"/>
    <xf numFmtId="49" fontId="14" fillId="2" borderId="32" xfId="0" applyNumberFormat="1" applyFont="1" applyFill="1" applyBorder="1" applyAlignment="1">
      <alignment vertical="center"/>
    </xf>
    <xf numFmtId="9" fontId="16" fillId="2" borderId="33" xfId="0" applyNumberFormat="1" applyFont="1" applyFill="1" applyBorder="1"/>
    <xf numFmtId="49" fontId="14" fillId="8" borderId="34" xfId="0" applyNumberFormat="1" applyFont="1" applyFill="1" applyBorder="1" applyAlignment="1">
      <alignment vertical="center"/>
    </xf>
    <xf numFmtId="166" fontId="14" fillId="8" borderId="35" xfId="0" applyNumberFormat="1" applyFont="1" applyFill="1" applyBorder="1" applyAlignment="1">
      <alignment vertical="center"/>
    </xf>
    <xf numFmtId="9" fontId="14" fillId="8" borderId="36" xfId="0" applyNumberFormat="1" applyFont="1" applyFill="1" applyBorder="1" applyAlignment="1">
      <alignment vertical="center"/>
    </xf>
    <xf numFmtId="0" fontId="16" fillId="9" borderId="39" xfId="0" applyFont="1" applyFill="1" applyBorder="1"/>
    <xf numFmtId="0" fontId="16" fillId="2" borderId="18" xfId="0" applyFont="1" applyFill="1" applyBorder="1" applyAlignment="1">
      <alignment vertical="center"/>
    </xf>
    <xf numFmtId="49" fontId="16" fillId="2" borderId="18" xfId="0" applyNumberFormat="1" applyFont="1" applyFill="1" applyBorder="1" applyAlignment="1">
      <alignment vertical="center"/>
    </xf>
    <xf numFmtId="49" fontId="14" fillId="2" borderId="40" xfId="0" applyNumberFormat="1" applyFont="1" applyFill="1" applyBorder="1" applyAlignment="1">
      <alignment vertical="center"/>
    </xf>
    <xf numFmtId="0" fontId="16" fillId="2" borderId="41" xfId="0" applyFont="1" applyFill="1" applyBorder="1"/>
    <xf numFmtId="0" fontId="16" fillId="2" borderId="42" xfId="0" applyFont="1" applyFill="1" applyBorder="1"/>
    <xf numFmtId="49" fontId="16" fillId="2" borderId="43" xfId="0" applyNumberFormat="1" applyFont="1" applyFill="1" applyBorder="1" applyAlignment="1">
      <alignment vertical="center"/>
    </xf>
    <xf numFmtId="0" fontId="16" fillId="2" borderId="44" xfId="0" applyFont="1" applyFill="1" applyBorder="1"/>
    <xf numFmtId="49" fontId="16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0" fontId="14" fillId="7" borderId="18" xfId="0" applyFont="1" applyFill="1" applyBorder="1" applyAlignment="1">
      <alignment vertical="center"/>
    </xf>
    <xf numFmtId="0" fontId="11" fillId="9" borderId="17" xfId="0" applyFont="1" applyFill="1" applyBorder="1" applyAlignment="1">
      <alignment vertical="center"/>
    </xf>
    <xf numFmtId="49" fontId="19" fillId="9" borderId="18" xfId="0" applyNumberFormat="1" applyFont="1" applyFill="1" applyBorder="1" applyAlignment="1">
      <alignment vertical="center"/>
    </xf>
    <xf numFmtId="0" fontId="11" fillId="9" borderId="18" xfId="0" applyFont="1" applyFill="1" applyBorder="1" applyAlignment="1">
      <alignment vertical="center"/>
    </xf>
    <xf numFmtId="0" fontId="11" fillId="9" borderId="48" xfId="0" applyFont="1" applyFill="1" applyBorder="1" applyAlignment="1">
      <alignment vertical="center"/>
    </xf>
    <xf numFmtId="49" fontId="14" fillId="8" borderId="49" xfId="0" applyNumberFormat="1" applyFont="1" applyFill="1" applyBorder="1" applyAlignment="1">
      <alignment vertical="center"/>
    </xf>
    <xf numFmtId="0" fontId="14" fillId="8" borderId="50" xfId="0" applyNumberFormat="1" applyFont="1" applyFill="1" applyBorder="1" applyAlignment="1">
      <alignment vertical="center"/>
    </xf>
    <xf numFmtId="0" fontId="14" fillId="8" borderId="51" xfId="0" applyNumberFormat="1" applyFont="1" applyFill="1" applyBorder="1" applyAlignment="1">
      <alignment vertical="center"/>
    </xf>
    <xf numFmtId="166" fontId="14" fillId="8" borderId="36" xfId="0" applyNumberFormat="1" applyFont="1" applyFill="1" applyBorder="1" applyAlignment="1">
      <alignment vertical="center"/>
    </xf>
    <xf numFmtId="49" fontId="5" fillId="2" borderId="5" xfId="0" applyNumberFormat="1" applyFont="1" applyFill="1" applyBorder="1"/>
    <xf numFmtId="0" fontId="0" fillId="2" borderId="53" xfId="0" applyFill="1" applyBorder="1"/>
    <xf numFmtId="0" fontId="3" fillId="0" borderId="52" xfId="1" applyFont="1" applyBorder="1" applyAlignment="1">
      <alignment horizontal="right" vertical="center"/>
    </xf>
    <xf numFmtId="14" fontId="3" fillId="2" borderId="54" xfId="0" applyNumberFormat="1" applyFont="1" applyFill="1" applyBorder="1"/>
    <xf numFmtId="49" fontId="5" fillId="2" borderId="52" xfId="0" applyNumberFormat="1" applyFont="1" applyFill="1" applyBorder="1" applyAlignment="1">
      <alignment horizontal="right"/>
    </xf>
    <xf numFmtId="49" fontId="5" fillId="2" borderId="52" xfId="0" applyNumberFormat="1" applyFont="1" applyFill="1" applyBorder="1" applyAlignment="1">
      <alignment horizontal="right" wrapText="1"/>
    </xf>
    <xf numFmtId="14" fontId="5" fillId="2" borderId="52" xfId="0" applyNumberFormat="1" applyFont="1" applyFill="1" applyBorder="1" applyAlignment="1">
      <alignment horizontal="right"/>
    </xf>
    <xf numFmtId="49" fontId="2" fillId="3" borderId="55" xfId="0" applyNumberFormat="1" applyFont="1" applyFill="1" applyBorder="1" applyAlignment="1">
      <alignment vertical="center" wrapText="1"/>
    </xf>
    <xf numFmtId="0" fontId="3" fillId="0" borderId="56" xfId="1" applyFont="1" applyBorder="1" applyAlignment="1">
      <alignment horizontal="right" vertical="center"/>
    </xf>
    <xf numFmtId="0" fontId="3" fillId="2" borderId="54" xfId="0" applyFont="1" applyFill="1" applyBorder="1" applyAlignment="1">
      <alignment wrapText="1"/>
    </xf>
    <xf numFmtId="49" fontId="5" fillId="2" borderId="52" xfId="0" applyNumberFormat="1" applyFont="1" applyFill="1" applyBorder="1" applyAlignment="1">
      <alignment vertical="center" wrapText="1"/>
    </xf>
    <xf numFmtId="0" fontId="3" fillId="2" borderId="57" xfId="0" applyFont="1" applyFill="1" applyBorder="1"/>
    <xf numFmtId="0" fontId="6" fillId="2" borderId="57" xfId="0" applyFont="1" applyFill="1" applyBorder="1"/>
    <xf numFmtId="0" fontId="3" fillId="2" borderId="54" xfId="0" applyFont="1" applyFill="1" applyBorder="1"/>
    <xf numFmtId="0" fontId="3" fillId="2" borderId="54" xfId="0" applyFont="1" applyFill="1" applyBorder="1" applyAlignment="1">
      <alignment horizontal="justify" wrapText="1"/>
    </xf>
    <xf numFmtId="3" fontId="3" fillId="10" borderId="52" xfId="1" applyNumberFormat="1" applyFont="1" applyFill="1" applyBorder="1" applyAlignment="1">
      <alignment horizontal="right" vertical="center"/>
    </xf>
    <xf numFmtId="168" fontId="3" fillId="10" borderId="52" xfId="2" applyNumberFormat="1" applyFont="1" applyFill="1" applyBorder="1" applyAlignment="1">
      <alignment horizontal="right" vertical="center"/>
    </xf>
    <xf numFmtId="167" fontId="3" fillId="10" borderId="52" xfId="2" applyFont="1" applyFill="1" applyBorder="1" applyAlignment="1">
      <alignment horizontal="right" vertical="center"/>
    </xf>
    <xf numFmtId="49" fontId="5" fillId="2" borderId="52" xfId="0" applyNumberFormat="1" applyFont="1" applyFill="1" applyBorder="1"/>
    <xf numFmtId="0" fontId="5" fillId="2" borderId="52" xfId="0" applyFont="1" applyFill="1" applyBorder="1"/>
    <xf numFmtId="0" fontId="3" fillId="10" borderId="52" xfId="1" applyFont="1" applyFill="1" applyBorder="1" applyAlignment="1">
      <alignment horizontal="right" vertical="center"/>
    </xf>
    <xf numFmtId="49" fontId="5" fillId="2" borderId="52" xfId="0" applyNumberFormat="1" applyFont="1" applyFill="1" applyBorder="1" applyAlignment="1">
      <alignment wrapText="1"/>
    </xf>
    <xf numFmtId="0" fontId="5" fillId="2" borderId="52" xfId="0" applyFont="1" applyFill="1" applyBorder="1" applyAlignment="1">
      <alignment wrapText="1"/>
    </xf>
    <xf numFmtId="49" fontId="5" fillId="2" borderId="58" xfId="0" applyNumberFormat="1" applyFont="1" applyFill="1" applyBorder="1" applyAlignment="1">
      <alignment wrapText="1"/>
    </xf>
    <xf numFmtId="0" fontId="5" fillId="2" borderId="58" xfId="0" applyFont="1" applyFill="1" applyBorder="1" applyAlignment="1">
      <alignment wrapText="1"/>
    </xf>
    <xf numFmtId="49" fontId="5" fillId="2" borderId="58" xfId="0" applyNumberFormat="1" applyFont="1" applyFill="1" applyBorder="1" applyAlignment="1">
      <alignment horizontal="right" wrapText="1"/>
    </xf>
    <xf numFmtId="3" fontId="5" fillId="2" borderId="58" xfId="0" applyNumberFormat="1" applyFont="1" applyFill="1" applyBorder="1" applyAlignment="1">
      <alignment horizontal="right" wrapText="1"/>
    </xf>
    <xf numFmtId="3" fontId="5" fillId="2" borderId="52" xfId="0" applyNumberFormat="1" applyFont="1" applyFill="1" applyBorder="1" applyAlignment="1">
      <alignment horizontal="right" wrapText="1"/>
    </xf>
    <xf numFmtId="49" fontId="8" fillId="3" borderId="59" xfId="0" applyNumberFormat="1" applyFont="1" applyFill="1" applyBorder="1" applyAlignment="1">
      <alignment vertical="center"/>
    </xf>
    <xf numFmtId="0" fontId="8" fillId="3" borderId="59" xfId="0" applyFont="1" applyFill="1" applyBorder="1" applyAlignment="1">
      <alignment horizontal="center" vertical="center"/>
    </xf>
    <xf numFmtId="0" fontId="8" fillId="3" borderId="59" xfId="0" applyFont="1" applyFill="1" applyBorder="1" applyAlignment="1">
      <alignment vertical="center"/>
    </xf>
    <xf numFmtId="3" fontId="8" fillId="3" borderId="59" xfId="0" applyNumberFormat="1" applyFont="1" applyFill="1" applyBorder="1" applyAlignment="1">
      <alignment vertical="center"/>
    </xf>
    <xf numFmtId="49" fontId="5" fillId="2" borderId="60" xfId="0" applyNumberFormat="1" applyFont="1" applyFill="1" applyBorder="1" applyAlignment="1">
      <alignment horizontal="center" wrapText="1"/>
    </xf>
    <xf numFmtId="3" fontId="5" fillId="2" borderId="60" xfId="0" applyNumberFormat="1" applyFont="1" applyFill="1" applyBorder="1" applyAlignment="1">
      <alignment horizontal="right" wrapText="1"/>
    </xf>
    <xf numFmtId="0" fontId="0" fillId="0" borderId="18" xfId="0" applyNumberFormat="1" applyBorder="1"/>
    <xf numFmtId="49" fontId="2" fillId="3" borderId="61" xfId="0" applyNumberFormat="1" applyFont="1" applyFill="1" applyBorder="1" applyAlignment="1">
      <alignment horizontal="center" vertical="center"/>
    </xf>
    <xf numFmtId="49" fontId="2" fillId="3" borderId="61" xfId="0" applyNumberFormat="1" applyFont="1" applyFill="1" applyBorder="1" applyAlignment="1">
      <alignment horizontal="center" vertical="center" wrapText="1"/>
    </xf>
    <xf numFmtId="49" fontId="19" fillId="9" borderId="37" xfId="0" applyNumberFormat="1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49" fontId="5" fillId="2" borderId="52" xfId="0" applyNumberFormat="1" applyFont="1" applyFill="1" applyBorder="1" applyAlignment="1">
      <alignment wrapText="1"/>
    </xf>
    <xf numFmtId="0" fontId="5" fillId="2" borderId="52" xfId="0" applyFont="1" applyFill="1" applyBorder="1" applyAlignment="1">
      <alignment wrapText="1"/>
    </xf>
    <xf numFmtId="49" fontId="4" fillId="3" borderId="52" xfId="0" applyNumberFormat="1" applyFont="1" applyFill="1" applyBorder="1" applyAlignment="1">
      <alignment wrapText="1"/>
    </xf>
    <xf numFmtId="0" fontId="4" fillId="4" borderId="52" xfId="0" applyFont="1" applyFill="1" applyBorder="1" applyAlignment="1">
      <alignment wrapText="1"/>
    </xf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9" fontId="5" fillId="2" borderId="52" xfId="0" applyNumberFormat="1" applyFont="1" applyFill="1" applyBorder="1" applyAlignment="1"/>
    <xf numFmtId="0" fontId="5" fillId="2" borderId="52" xfId="0" applyFont="1" applyFill="1" applyBorder="1" applyAlignment="1"/>
  </cellXfs>
  <cellStyles count="9">
    <cellStyle name="Millares 2" xfId="3" xr:uid="{00000000-0005-0000-0000-000000000000}"/>
    <cellStyle name="Millares 3" xfId="2" xr:uid="{00000000-0005-0000-0000-000001000000}"/>
    <cellStyle name="Moneda 2" xfId="4" xr:uid="{00000000-0005-0000-0000-000002000000}"/>
    <cellStyle name="Normal" xfId="0" builtinId="0"/>
    <cellStyle name="Normal 2" xfId="5" xr:uid="{00000000-0005-0000-0000-000004000000}"/>
    <cellStyle name="Normal 3" xfId="1" xr:uid="{00000000-0005-0000-0000-000005000000}"/>
    <cellStyle name="Normal 4" xfId="6" xr:uid="{00000000-0005-0000-0000-000006000000}"/>
    <cellStyle name="Normal 4 2" xfId="7" xr:uid="{00000000-0005-0000-0000-000007000000}"/>
    <cellStyle name="Porcentaje 2" xfId="8" xr:uid="{00000000-0005-0000-0000-000008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847725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O82"/>
  <sheetViews>
    <sheetView showGridLines="0" tabSelected="1" workbookViewId="0">
      <selection activeCell="C76" sqref="C76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3.28515625" style="1" bestFit="1" customWidth="1"/>
    <col min="8" max="249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108"/>
      <c r="D8" s="2"/>
      <c r="E8" s="108"/>
      <c r="F8" s="108"/>
      <c r="G8" s="108"/>
    </row>
    <row r="9" spans="1:7" ht="12" customHeight="1">
      <c r="A9" s="4"/>
      <c r="B9" s="114" t="s">
        <v>0</v>
      </c>
      <c r="C9" s="115" t="s">
        <v>1</v>
      </c>
      <c r="D9" s="118"/>
      <c r="E9" s="148" t="s">
        <v>2</v>
      </c>
      <c r="F9" s="149"/>
      <c r="G9" s="122">
        <v>16000</v>
      </c>
    </row>
    <row r="10" spans="1:7" ht="15">
      <c r="A10" s="63"/>
      <c r="B10" s="117" t="s">
        <v>3</v>
      </c>
      <c r="C10" s="109" t="s">
        <v>4</v>
      </c>
      <c r="D10" s="119"/>
      <c r="E10" s="146" t="s">
        <v>5</v>
      </c>
      <c r="F10" s="147"/>
      <c r="G10" s="123" t="s">
        <v>6</v>
      </c>
    </row>
    <row r="11" spans="1:7" ht="18" customHeight="1">
      <c r="A11" s="63"/>
      <c r="B11" s="117" t="s">
        <v>7</v>
      </c>
      <c r="C11" s="111" t="s">
        <v>8</v>
      </c>
      <c r="D11" s="119"/>
      <c r="E11" s="146" t="s">
        <v>9</v>
      </c>
      <c r="F11" s="147"/>
      <c r="G11" s="124">
        <v>900</v>
      </c>
    </row>
    <row r="12" spans="1:7" ht="11.25" customHeight="1">
      <c r="A12" s="63"/>
      <c r="B12" s="117" t="s">
        <v>10</v>
      </c>
      <c r="C12" s="112" t="s">
        <v>11</v>
      </c>
      <c r="D12" s="119"/>
      <c r="E12" s="125" t="s">
        <v>12</v>
      </c>
      <c r="F12" s="126"/>
      <c r="G12" s="123">
        <f>+G11*G9</f>
        <v>14400000</v>
      </c>
    </row>
    <row r="13" spans="1:7" ht="11.25" customHeight="1">
      <c r="A13" s="63"/>
      <c r="B13" s="117" t="s">
        <v>13</v>
      </c>
      <c r="C13" s="111" t="s">
        <v>14</v>
      </c>
      <c r="D13" s="119"/>
      <c r="E13" s="146" t="s">
        <v>15</v>
      </c>
      <c r="F13" s="147"/>
      <c r="G13" s="127" t="s">
        <v>16</v>
      </c>
    </row>
    <row r="14" spans="1:7" ht="13.5" customHeight="1">
      <c r="A14" s="63"/>
      <c r="B14" s="117" t="s">
        <v>17</v>
      </c>
      <c r="C14" s="111" t="s">
        <v>18</v>
      </c>
      <c r="D14" s="119"/>
      <c r="E14" s="146" t="s">
        <v>19</v>
      </c>
      <c r="F14" s="147"/>
      <c r="G14" s="127" t="s">
        <v>6</v>
      </c>
    </row>
    <row r="15" spans="1:7" ht="25.5" customHeight="1">
      <c r="A15" s="63"/>
      <c r="B15" s="117" t="s">
        <v>20</v>
      </c>
      <c r="C15" s="113">
        <v>44742</v>
      </c>
      <c r="D15" s="119"/>
      <c r="E15" s="152" t="s">
        <v>21</v>
      </c>
      <c r="F15" s="153"/>
      <c r="G15" s="127" t="s">
        <v>22</v>
      </c>
    </row>
    <row r="16" spans="1:7" ht="12" customHeight="1">
      <c r="A16" s="2"/>
      <c r="B16" s="116"/>
      <c r="C16" s="110"/>
      <c r="D16" s="8"/>
      <c r="E16" s="120"/>
      <c r="F16" s="120"/>
      <c r="G16" s="121"/>
    </row>
    <row r="17" spans="1:8" ht="12" customHeight="1">
      <c r="A17" s="9"/>
      <c r="B17" s="150" t="s">
        <v>23</v>
      </c>
      <c r="C17" s="151"/>
      <c r="D17" s="151"/>
      <c r="E17" s="151"/>
      <c r="F17" s="151"/>
      <c r="G17" s="151"/>
    </row>
    <row r="18" spans="1:8" ht="12" customHeight="1">
      <c r="A18" s="2"/>
      <c r="B18" s="10"/>
      <c r="C18" s="11"/>
      <c r="D18" s="11"/>
      <c r="E18" s="11"/>
      <c r="F18" s="12"/>
      <c r="G18" s="12"/>
    </row>
    <row r="19" spans="1:8" ht="12" customHeight="1">
      <c r="A19" s="4"/>
      <c r="B19" s="13" t="s">
        <v>24</v>
      </c>
      <c r="C19" s="14"/>
      <c r="D19" s="15"/>
      <c r="E19" s="15"/>
      <c r="F19" s="15"/>
      <c r="G19" s="15"/>
    </row>
    <row r="20" spans="1:8" ht="24" customHeight="1">
      <c r="A20" s="9"/>
      <c r="B20" s="16" t="s">
        <v>25</v>
      </c>
      <c r="C20" s="16" t="s">
        <v>26</v>
      </c>
      <c r="D20" s="16" t="s">
        <v>27</v>
      </c>
      <c r="E20" s="16" t="s">
        <v>28</v>
      </c>
      <c r="F20" s="16" t="s">
        <v>29</v>
      </c>
      <c r="G20" s="16" t="s">
        <v>30</v>
      </c>
    </row>
    <row r="21" spans="1:8" ht="12.75" customHeight="1">
      <c r="A21" s="9"/>
      <c r="B21" s="5" t="s">
        <v>31</v>
      </c>
      <c r="C21" s="17" t="s">
        <v>32</v>
      </c>
      <c r="D21" s="18">
        <v>15</v>
      </c>
      <c r="E21" s="5" t="s">
        <v>33</v>
      </c>
      <c r="F21" s="7">
        <v>28000</v>
      </c>
      <c r="G21" s="7">
        <f>(D21*F21)</f>
        <v>420000</v>
      </c>
    </row>
    <row r="22" spans="1:8" ht="12.75" customHeight="1">
      <c r="A22" s="9"/>
      <c r="B22" s="5" t="s">
        <v>34</v>
      </c>
      <c r="C22" s="17" t="s">
        <v>32</v>
      </c>
      <c r="D22" s="18">
        <v>2</v>
      </c>
      <c r="E22" s="5" t="s">
        <v>35</v>
      </c>
      <c r="F22" s="7">
        <v>28000</v>
      </c>
      <c r="G22" s="7">
        <f t="shared" ref="G22:G27" si="0">(D22*F22)</f>
        <v>56000</v>
      </c>
    </row>
    <row r="23" spans="1:8" ht="12.75" customHeight="1">
      <c r="A23" s="9"/>
      <c r="B23" s="5" t="s">
        <v>36</v>
      </c>
      <c r="C23" s="17" t="s">
        <v>32</v>
      </c>
      <c r="D23" s="18">
        <v>15</v>
      </c>
      <c r="E23" s="5" t="s">
        <v>37</v>
      </c>
      <c r="F23" s="7">
        <v>28000</v>
      </c>
      <c r="G23" s="7">
        <f t="shared" si="0"/>
        <v>420000</v>
      </c>
    </row>
    <row r="24" spans="1:8" ht="12.75" customHeight="1">
      <c r="A24" s="9"/>
      <c r="B24" s="5" t="s">
        <v>38</v>
      </c>
      <c r="C24" s="17" t="s">
        <v>32</v>
      </c>
      <c r="D24" s="18">
        <v>5</v>
      </c>
      <c r="E24" s="5" t="s">
        <v>39</v>
      </c>
      <c r="F24" s="7">
        <v>28000</v>
      </c>
      <c r="G24" s="7">
        <f t="shared" si="0"/>
        <v>140000</v>
      </c>
    </row>
    <row r="25" spans="1:8" ht="12.75" customHeight="1">
      <c r="A25" s="9"/>
      <c r="B25" s="5" t="s">
        <v>40</v>
      </c>
      <c r="C25" s="17" t="s">
        <v>32</v>
      </c>
      <c r="D25" s="18">
        <v>25</v>
      </c>
      <c r="E25" s="5" t="s">
        <v>41</v>
      </c>
      <c r="F25" s="7">
        <v>28000</v>
      </c>
      <c r="G25" s="7">
        <f t="shared" si="0"/>
        <v>700000</v>
      </c>
    </row>
    <row r="26" spans="1:8" ht="15">
      <c r="A26" s="9"/>
      <c r="B26" s="5" t="s">
        <v>42</v>
      </c>
      <c r="C26" s="17" t="s">
        <v>32</v>
      </c>
      <c r="D26" s="18">
        <v>3</v>
      </c>
      <c r="E26" s="5" t="s">
        <v>43</v>
      </c>
      <c r="F26" s="7">
        <v>28000</v>
      </c>
      <c r="G26" s="7">
        <f t="shared" si="0"/>
        <v>84000</v>
      </c>
    </row>
    <row r="27" spans="1:8" ht="12.75" customHeight="1">
      <c r="A27" s="9"/>
      <c r="B27" s="5" t="s">
        <v>44</v>
      </c>
      <c r="C27" s="17" t="s">
        <v>32</v>
      </c>
      <c r="D27" s="18">
        <v>8</v>
      </c>
      <c r="E27" s="5" t="s">
        <v>45</v>
      </c>
      <c r="F27" s="7">
        <v>22000</v>
      </c>
      <c r="G27" s="7">
        <f t="shared" si="0"/>
        <v>176000</v>
      </c>
    </row>
    <row r="28" spans="1:8" ht="12.75" customHeight="1">
      <c r="A28" s="9"/>
      <c r="B28" s="19" t="s">
        <v>46</v>
      </c>
      <c r="C28" s="20"/>
      <c r="D28" s="20"/>
      <c r="E28" s="20"/>
      <c r="F28" s="21"/>
      <c r="G28" s="22">
        <f>SUM(G21:G27)</f>
        <v>1996000</v>
      </c>
    </row>
    <row r="29" spans="1:8" ht="12" customHeight="1">
      <c r="A29" s="2"/>
      <c r="B29" s="10"/>
      <c r="C29" s="12"/>
      <c r="D29" s="12"/>
      <c r="E29" s="12"/>
      <c r="F29" s="23"/>
      <c r="G29" s="23"/>
    </row>
    <row r="30" spans="1:8" ht="12" customHeight="1">
      <c r="A30" s="4"/>
      <c r="B30" s="24" t="s">
        <v>47</v>
      </c>
      <c r="C30" s="25"/>
      <c r="D30" s="26"/>
      <c r="E30" s="26"/>
      <c r="F30" s="27"/>
      <c r="G30" s="27"/>
    </row>
    <row r="31" spans="1:8" ht="24" customHeight="1">
      <c r="A31" s="4"/>
      <c r="B31" s="142" t="s">
        <v>25</v>
      </c>
      <c r="C31" s="142" t="s">
        <v>26</v>
      </c>
      <c r="D31" s="142" t="s">
        <v>27</v>
      </c>
      <c r="E31" s="142" t="s">
        <v>28</v>
      </c>
      <c r="F31" s="143" t="s">
        <v>29</v>
      </c>
      <c r="G31" s="142" t="s">
        <v>30</v>
      </c>
    </row>
    <row r="32" spans="1:8" ht="12.75" customHeight="1">
      <c r="A32" s="63"/>
      <c r="B32" s="130" t="s">
        <v>48</v>
      </c>
      <c r="C32" s="139" t="s">
        <v>49</v>
      </c>
      <c r="D32" s="131">
        <v>0.5</v>
      </c>
      <c r="E32" s="132" t="s">
        <v>50</v>
      </c>
      <c r="F32" s="133">
        <v>460000</v>
      </c>
      <c r="G32" s="140">
        <f t="shared" ref="G32:G34" si="1">(D32*F32)</f>
        <v>230000</v>
      </c>
      <c r="H32" s="141"/>
    </row>
    <row r="33" spans="1:8" ht="12.75" customHeight="1">
      <c r="A33" s="63"/>
      <c r="B33" s="128" t="s">
        <v>51</v>
      </c>
      <c r="C33" s="139" t="s">
        <v>49</v>
      </c>
      <c r="D33" s="129">
        <v>0.2</v>
      </c>
      <c r="E33" s="112" t="s">
        <v>50</v>
      </c>
      <c r="F33" s="134">
        <v>430000</v>
      </c>
      <c r="G33" s="140">
        <f t="shared" si="1"/>
        <v>86000</v>
      </c>
      <c r="H33" s="141"/>
    </row>
    <row r="34" spans="1:8" ht="12.75" customHeight="1">
      <c r="A34" s="63"/>
      <c r="B34" s="128" t="s">
        <v>52</v>
      </c>
      <c r="C34" s="139" t="s">
        <v>49</v>
      </c>
      <c r="D34" s="129">
        <v>0.3</v>
      </c>
      <c r="E34" s="112" t="s">
        <v>50</v>
      </c>
      <c r="F34" s="134">
        <v>420000</v>
      </c>
      <c r="G34" s="140">
        <f t="shared" si="1"/>
        <v>126000</v>
      </c>
      <c r="H34" s="141"/>
    </row>
    <row r="35" spans="1:8" ht="12.75" customHeight="1">
      <c r="A35" s="4"/>
      <c r="B35" s="135" t="s">
        <v>53</v>
      </c>
      <c r="C35" s="136"/>
      <c r="D35" s="136"/>
      <c r="E35" s="136"/>
      <c r="F35" s="137"/>
      <c r="G35" s="138">
        <f>SUM(G32:G34)</f>
        <v>442000</v>
      </c>
    </row>
    <row r="36" spans="1:8" ht="12" customHeight="1">
      <c r="A36" s="2"/>
      <c r="B36" s="28"/>
      <c r="C36" s="29"/>
      <c r="D36" s="29"/>
      <c r="E36" s="29"/>
      <c r="F36" s="30"/>
      <c r="G36" s="30"/>
    </row>
    <row r="37" spans="1:8" ht="12" customHeight="1">
      <c r="A37" s="4"/>
      <c r="B37" s="24" t="s">
        <v>54</v>
      </c>
      <c r="C37" s="25"/>
      <c r="D37" s="26"/>
      <c r="E37" s="26"/>
      <c r="F37" s="27"/>
      <c r="G37" s="27"/>
    </row>
    <row r="38" spans="1:8" ht="24" customHeight="1">
      <c r="A38" s="4"/>
      <c r="B38" s="32" t="s">
        <v>55</v>
      </c>
      <c r="C38" s="32" t="s">
        <v>56</v>
      </c>
      <c r="D38" s="32" t="s">
        <v>57</v>
      </c>
      <c r="E38" s="32" t="s">
        <v>28</v>
      </c>
      <c r="F38" s="32" t="s">
        <v>29</v>
      </c>
      <c r="G38" s="32" t="s">
        <v>30</v>
      </c>
    </row>
    <row r="39" spans="1:8" ht="12.75" customHeight="1">
      <c r="A39" s="9"/>
      <c r="B39" s="33" t="s">
        <v>58</v>
      </c>
      <c r="C39" s="34"/>
      <c r="D39" s="34"/>
      <c r="E39" s="34"/>
      <c r="F39" s="34"/>
      <c r="G39" s="34"/>
    </row>
    <row r="40" spans="1:8" ht="12.75" customHeight="1">
      <c r="A40" s="9"/>
      <c r="B40" s="107" t="s">
        <v>59</v>
      </c>
      <c r="C40" s="35" t="s">
        <v>60</v>
      </c>
      <c r="D40" s="36">
        <v>2400</v>
      </c>
      <c r="E40" s="35" t="s">
        <v>50</v>
      </c>
      <c r="F40" s="37">
        <v>2000</v>
      </c>
      <c r="G40" s="37">
        <f>(D40*F40)</f>
        <v>4800000</v>
      </c>
    </row>
    <row r="41" spans="1:8" ht="12.75" customHeight="1">
      <c r="A41" s="9"/>
      <c r="B41" s="38" t="s">
        <v>61</v>
      </c>
      <c r="C41" s="39"/>
      <c r="D41" s="6"/>
      <c r="E41" s="39"/>
      <c r="F41" s="37"/>
      <c r="G41" s="37"/>
    </row>
    <row r="42" spans="1:8" ht="12.75" customHeight="1">
      <c r="A42" s="9"/>
      <c r="B42" s="107" t="s">
        <v>62</v>
      </c>
      <c r="C42" s="35" t="s">
        <v>63</v>
      </c>
      <c r="D42" s="36">
        <v>600</v>
      </c>
      <c r="E42" s="35" t="s">
        <v>64</v>
      </c>
      <c r="F42" s="37">
        <v>1045</v>
      </c>
      <c r="G42" s="37">
        <f>(D42*F42)</f>
        <v>627000</v>
      </c>
    </row>
    <row r="43" spans="1:8" ht="12.75" customHeight="1">
      <c r="A43" s="9"/>
      <c r="B43" s="107" t="s">
        <v>65</v>
      </c>
      <c r="C43" s="35" t="s">
        <v>63</v>
      </c>
      <c r="D43" s="36">
        <v>800</v>
      </c>
      <c r="E43" s="35" t="s">
        <v>64</v>
      </c>
      <c r="F43" s="37">
        <v>1432</v>
      </c>
      <c r="G43" s="37">
        <f>(D43*F43)</f>
        <v>1145600</v>
      </c>
    </row>
    <row r="44" spans="1:8" ht="12.75" customHeight="1">
      <c r="A44" s="9"/>
      <c r="B44" s="38" t="s">
        <v>66</v>
      </c>
      <c r="C44" s="39"/>
      <c r="D44" s="6"/>
      <c r="E44" s="39"/>
      <c r="F44" s="37"/>
      <c r="G44" s="37"/>
    </row>
    <row r="45" spans="1:8" ht="12.75" customHeight="1">
      <c r="A45" s="9"/>
      <c r="B45" s="107" t="s">
        <v>67</v>
      </c>
      <c r="C45" s="35" t="s">
        <v>68</v>
      </c>
      <c r="D45" s="36">
        <v>2</v>
      </c>
      <c r="E45" s="35" t="s">
        <v>64</v>
      </c>
      <c r="F45" s="37">
        <v>43880</v>
      </c>
      <c r="G45" s="37">
        <f>(D45*F45)</f>
        <v>87760</v>
      </c>
    </row>
    <row r="46" spans="1:8" ht="13.5" customHeight="1">
      <c r="A46" s="4"/>
      <c r="B46" s="40" t="s">
        <v>69</v>
      </c>
      <c r="C46" s="41"/>
      <c r="D46" s="41"/>
      <c r="E46" s="41"/>
      <c r="F46" s="42"/>
      <c r="G46" s="43">
        <f>SUM(G39:G45)</f>
        <v>6660360</v>
      </c>
    </row>
    <row r="47" spans="1:8" ht="12" customHeight="1">
      <c r="A47" s="2"/>
      <c r="B47" s="28"/>
      <c r="C47" s="29"/>
      <c r="D47" s="29"/>
      <c r="E47" s="44"/>
      <c r="F47" s="30"/>
      <c r="G47" s="30"/>
    </row>
    <row r="48" spans="1:8" ht="12" customHeight="1">
      <c r="A48" s="4"/>
      <c r="B48" s="24" t="s">
        <v>70</v>
      </c>
      <c r="C48" s="25"/>
      <c r="D48" s="26"/>
      <c r="E48" s="26"/>
      <c r="F48" s="27"/>
      <c r="G48" s="27"/>
    </row>
    <row r="49" spans="1:7" ht="24" customHeight="1">
      <c r="A49" s="4"/>
      <c r="B49" s="31" t="s">
        <v>71</v>
      </c>
      <c r="C49" s="32" t="s">
        <v>56</v>
      </c>
      <c r="D49" s="32" t="s">
        <v>57</v>
      </c>
      <c r="E49" s="31" t="s">
        <v>28</v>
      </c>
      <c r="F49" s="32" t="s">
        <v>29</v>
      </c>
      <c r="G49" s="31" t="s">
        <v>30</v>
      </c>
    </row>
    <row r="50" spans="1:7" ht="12.75" customHeight="1">
      <c r="A50" s="9"/>
      <c r="B50" s="5" t="s">
        <v>72</v>
      </c>
      <c r="C50" s="35" t="s">
        <v>73</v>
      </c>
      <c r="D50" s="37">
        <f>+G9/25</f>
        <v>640</v>
      </c>
      <c r="E50" s="17" t="s">
        <v>74</v>
      </c>
      <c r="F50" s="45">
        <v>190</v>
      </c>
      <c r="G50" s="37">
        <f>(D50*F50)</f>
        <v>121600</v>
      </c>
    </row>
    <row r="51" spans="1:7" ht="13.5" customHeight="1">
      <c r="A51" s="4"/>
      <c r="B51" s="46" t="s">
        <v>75</v>
      </c>
      <c r="C51" s="47"/>
      <c r="D51" s="47"/>
      <c r="E51" s="47"/>
      <c r="F51" s="48"/>
      <c r="G51" s="49">
        <f>SUM(G50)</f>
        <v>121600</v>
      </c>
    </row>
    <row r="52" spans="1:7" ht="12" customHeight="1">
      <c r="A52" s="2"/>
      <c r="B52" s="66"/>
      <c r="C52" s="66"/>
      <c r="D52" s="66"/>
      <c r="E52" s="66"/>
      <c r="F52" s="67"/>
      <c r="G52" s="67"/>
    </row>
    <row r="53" spans="1:7" ht="12" customHeight="1">
      <c r="A53" s="63"/>
      <c r="B53" s="68" t="s">
        <v>76</v>
      </c>
      <c r="C53" s="69"/>
      <c r="D53" s="69"/>
      <c r="E53" s="69"/>
      <c r="F53" s="69"/>
      <c r="G53" s="70">
        <f>G28+G35+G46+G51</f>
        <v>9219960</v>
      </c>
    </row>
    <row r="54" spans="1:7" ht="12" customHeight="1">
      <c r="A54" s="63"/>
      <c r="B54" s="71" t="s">
        <v>77</v>
      </c>
      <c r="C54" s="51"/>
      <c r="D54" s="51"/>
      <c r="E54" s="51"/>
      <c r="F54" s="51"/>
      <c r="G54" s="72">
        <f>G53*0.05</f>
        <v>460998</v>
      </c>
    </row>
    <row r="55" spans="1:7" ht="12" customHeight="1">
      <c r="A55" s="63"/>
      <c r="B55" s="73" t="s">
        <v>78</v>
      </c>
      <c r="C55" s="50"/>
      <c r="D55" s="50"/>
      <c r="E55" s="50"/>
      <c r="F55" s="50"/>
      <c r="G55" s="74">
        <f>G54+G53</f>
        <v>9680958</v>
      </c>
    </row>
    <row r="56" spans="1:7" ht="12" customHeight="1">
      <c r="A56" s="63"/>
      <c r="B56" s="71" t="s">
        <v>79</v>
      </c>
      <c r="C56" s="51"/>
      <c r="D56" s="51"/>
      <c r="E56" s="51"/>
      <c r="F56" s="51"/>
      <c r="G56" s="72">
        <f>G12</f>
        <v>14400000</v>
      </c>
    </row>
    <row r="57" spans="1:7" ht="12" customHeight="1">
      <c r="A57" s="63"/>
      <c r="B57" s="75" t="s">
        <v>80</v>
      </c>
      <c r="C57" s="76"/>
      <c r="D57" s="76"/>
      <c r="E57" s="76"/>
      <c r="F57" s="76"/>
      <c r="G57" s="77">
        <f>G56-G55</f>
        <v>4719042</v>
      </c>
    </row>
    <row r="58" spans="1:7" ht="12" customHeight="1">
      <c r="A58" s="63"/>
      <c r="B58" s="64" t="s">
        <v>81</v>
      </c>
      <c r="C58" s="65"/>
      <c r="D58" s="65"/>
      <c r="E58" s="65"/>
      <c r="F58" s="65"/>
      <c r="G58" s="60"/>
    </row>
    <row r="59" spans="1:7" ht="12.75" customHeight="1" thickBot="1">
      <c r="A59" s="63"/>
      <c r="B59" s="78"/>
      <c r="C59" s="65"/>
      <c r="D59" s="65"/>
      <c r="E59" s="65"/>
      <c r="F59" s="65"/>
      <c r="G59" s="60"/>
    </row>
    <row r="60" spans="1:7" ht="12" customHeight="1">
      <c r="A60" s="63"/>
      <c r="B60" s="90" t="s">
        <v>82</v>
      </c>
      <c r="C60" s="91"/>
      <c r="D60" s="91"/>
      <c r="E60" s="91"/>
      <c r="F60" s="92"/>
      <c r="G60" s="60"/>
    </row>
    <row r="61" spans="1:7" ht="12" customHeight="1">
      <c r="A61" s="63"/>
      <c r="B61" s="93" t="s">
        <v>83</v>
      </c>
      <c r="C61" s="62"/>
      <c r="D61" s="62"/>
      <c r="E61" s="62"/>
      <c r="F61" s="94"/>
      <c r="G61" s="60"/>
    </row>
    <row r="62" spans="1:7" ht="12" customHeight="1">
      <c r="A62" s="63"/>
      <c r="B62" s="93" t="s">
        <v>84</v>
      </c>
      <c r="C62" s="62"/>
      <c r="D62" s="62"/>
      <c r="E62" s="62"/>
      <c r="F62" s="94"/>
      <c r="G62" s="60"/>
    </row>
    <row r="63" spans="1:7" ht="12" customHeight="1">
      <c r="A63" s="63"/>
      <c r="B63" s="93" t="s">
        <v>85</v>
      </c>
      <c r="C63" s="62"/>
      <c r="D63" s="62"/>
      <c r="E63" s="62"/>
      <c r="F63" s="94"/>
      <c r="G63" s="60"/>
    </row>
    <row r="64" spans="1:7" ht="12" customHeight="1">
      <c r="A64" s="63"/>
      <c r="B64" s="93" t="s">
        <v>86</v>
      </c>
      <c r="C64" s="62"/>
      <c r="D64" s="62"/>
      <c r="E64" s="62"/>
      <c r="F64" s="94"/>
      <c r="G64" s="60"/>
    </row>
    <row r="65" spans="1:7" ht="12" customHeight="1">
      <c r="A65" s="63"/>
      <c r="B65" s="93" t="s">
        <v>87</v>
      </c>
      <c r="C65" s="62"/>
      <c r="D65" s="62"/>
      <c r="E65" s="62"/>
      <c r="F65" s="94"/>
      <c r="G65" s="60"/>
    </row>
    <row r="66" spans="1:7" ht="12.75" customHeight="1" thickBot="1">
      <c r="A66" s="63"/>
      <c r="B66" s="95" t="s">
        <v>88</v>
      </c>
      <c r="C66" s="96"/>
      <c r="D66" s="96"/>
      <c r="E66" s="96"/>
      <c r="F66" s="97"/>
      <c r="G66" s="60"/>
    </row>
    <row r="67" spans="1:7" ht="12.75" customHeight="1">
      <c r="A67" s="63"/>
      <c r="B67" s="88"/>
      <c r="C67" s="62"/>
      <c r="D67" s="62"/>
      <c r="E67" s="62"/>
      <c r="F67" s="62"/>
      <c r="G67" s="60"/>
    </row>
    <row r="68" spans="1:7" ht="15" customHeight="1" thickBot="1">
      <c r="A68" s="63"/>
      <c r="B68" s="144" t="s">
        <v>89</v>
      </c>
      <c r="C68" s="145"/>
      <c r="D68" s="87"/>
      <c r="E68" s="53"/>
      <c r="F68" s="53"/>
      <c r="G68" s="60"/>
    </row>
    <row r="69" spans="1:7" ht="12" customHeight="1">
      <c r="A69" s="63"/>
      <c r="B69" s="80" t="s">
        <v>71</v>
      </c>
      <c r="C69" s="54" t="s">
        <v>90</v>
      </c>
      <c r="D69" s="81" t="s">
        <v>91</v>
      </c>
      <c r="E69" s="53"/>
      <c r="F69" s="53"/>
      <c r="G69" s="60"/>
    </row>
    <row r="70" spans="1:7" ht="12" customHeight="1">
      <c r="A70" s="63"/>
      <c r="B70" s="82" t="s">
        <v>92</v>
      </c>
      <c r="C70" s="55">
        <v>1996000</v>
      </c>
      <c r="D70" s="83">
        <f>(C70/C76)</f>
        <v>0.20617794230694939</v>
      </c>
      <c r="E70" s="53"/>
      <c r="F70" s="53"/>
      <c r="G70" s="60"/>
    </row>
    <row r="71" spans="1:7" ht="12" customHeight="1">
      <c r="A71" s="63"/>
      <c r="B71" s="82" t="s">
        <v>93</v>
      </c>
      <c r="C71" s="56">
        <v>0</v>
      </c>
      <c r="D71" s="83">
        <v>0</v>
      </c>
      <c r="E71" s="53"/>
      <c r="F71" s="53"/>
      <c r="G71" s="60"/>
    </row>
    <row r="72" spans="1:7" ht="12" customHeight="1">
      <c r="A72" s="63"/>
      <c r="B72" s="82" t="s">
        <v>94</v>
      </c>
      <c r="C72" s="55">
        <v>442000</v>
      </c>
      <c r="D72" s="83">
        <f>(C72/C76)</f>
        <v>4.5656638526889594E-2</v>
      </c>
      <c r="E72" s="53"/>
      <c r="F72" s="53"/>
      <c r="G72" s="60"/>
    </row>
    <row r="73" spans="1:7" ht="12" customHeight="1">
      <c r="A73" s="63"/>
      <c r="B73" s="82" t="s">
        <v>55</v>
      </c>
      <c r="C73" s="55">
        <v>6660360</v>
      </c>
      <c r="D73" s="83">
        <f>(C73/C76)</f>
        <v>0.68798563117410483</v>
      </c>
      <c r="E73" s="53"/>
      <c r="F73" s="53"/>
      <c r="G73" s="60"/>
    </row>
    <row r="74" spans="1:7" ht="12" customHeight="1">
      <c r="A74" s="63"/>
      <c r="B74" s="82" t="s">
        <v>95</v>
      </c>
      <c r="C74" s="57">
        <v>121600</v>
      </c>
      <c r="D74" s="83">
        <f>(C74/C76)</f>
        <v>1.256074037300854E-2</v>
      </c>
      <c r="E74" s="59"/>
      <c r="F74" s="59"/>
      <c r="G74" s="60"/>
    </row>
    <row r="75" spans="1:7" ht="12" customHeight="1">
      <c r="A75" s="63"/>
      <c r="B75" s="82" t="s">
        <v>96</v>
      </c>
      <c r="C75" s="57">
        <v>460998</v>
      </c>
      <c r="D75" s="83">
        <f>(C75/C76)</f>
        <v>4.7619047619047616E-2</v>
      </c>
      <c r="E75" s="59"/>
      <c r="F75" s="59"/>
      <c r="G75" s="60"/>
    </row>
    <row r="76" spans="1:7" ht="12.75" customHeight="1" thickBot="1">
      <c r="A76" s="63"/>
      <c r="B76" s="84" t="s">
        <v>97</v>
      </c>
      <c r="C76" s="85">
        <f>SUM(C70:C75)</f>
        <v>9680958</v>
      </c>
      <c r="D76" s="86">
        <f>SUM(D70:D75)</f>
        <v>1</v>
      </c>
      <c r="E76" s="59"/>
      <c r="F76" s="59"/>
      <c r="G76" s="60"/>
    </row>
    <row r="77" spans="1:7" ht="12" customHeight="1">
      <c r="A77" s="63"/>
      <c r="B77" s="78"/>
      <c r="C77" s="65"/>
      <c r="D77" s="65"/>
      <c r="E77" s="65"/>
      <c r="F77" s="65"/>
      <c r="G77" s="60"/>
    </row>
    <row r="78" spans="1:7" ht="12.75" customHeight="1">
      <c r="A78" s="63"/>
      <c r="B78" s="79"/>
      <c r="C78" s="65"/>
      <c r="D78" s="65"/>
      <c r="E78" s="65"/>
      <c r="F78" s="65"/>
      <c r="G78" s="60"/>
    </row>
    <row r="79" spans="1:7" ht="12" customHeight="1" thickBot="1">
      <c r="A79" s="52"/>
      <c r="B79" s="99"/>
      <c r="C79" s="100" t="s">
        <v>98</v>
      </c>
      <c r="D79" s="101"/>
      <c r="E79" s="102"/>
      <c r="F79" s="58"/>
      <c r="G79" s="60"/>
    </row>
    <row r="80" spans="1:7" ht="12" customHeight="1">
      <c r="A80" s="63"/>
      <c r="B80" s="103" t="s">
        <v>99</v>
      </c>
      <c r="C80" s="104">
        <v>12000</v>
      </c>
      <c r="D80" s="104">
        <v>16000</v>
      </c>
      <c r="E80" s="105">
        <v>20000</v>
      </c>
      <c r="F80" s="98"/>
      <c r="G80" s="61"/>
    </row>
    <row r="81" spans="1:7" ht="12.75" customHeight="1" thickBot="1">
      <c r="A81" s="63"/>
      <c r="B81" s="84" t="s">
        <v>100</v>
      </c>
      <c r="C81" s="85">
        <f>(G55/C80)</f>
        <v>806.74649999999997</v>
      </c>
      <c r="D81" s="85">
        <f>(G55/D80)</f>
        <v>605.05987500000003</v>
      </c>
      <c r="E81" s="106">
        <f>(G55/E80)</f>
        <v>484.04790000000003</v>
      </c>
      <c r="F81" s="98"/>
      <c r="G81" s="61"/>
    </row>
    <row r="82" spans="1:7" ht="15.6" customHeight="1">
      <c r="A82" s="63"/>
      <c r="B82" s="89" t="s">
        <v>101</v>
      </c>
      <c r="C82" s="62"/>
      <c r="D82" s="62"/>
      <c r="E82" s="62"/>
      <c r="F82" s="62"/>
      <c r="G82" s="62"/>
    </row>
  </sheetData>
  <mergeCells count="8">
    <mergeCell ref="B68:C6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Perez Toledo Monica</cp:lastModifiedBy>
  <cp:revision/>
  <dcterms:created xsi:type="dcterms:W3CDTF">2020-11-27T12:49:26Z</dcterms:created>
  <dcterms:modified xsi:type="dcterms:W3CDTF">2022-07-14T15:19:56Z</dcterms:modified>
  <cp:category/>
  <cp:contentStatus/>
</cp:coreProperties>
</file>