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oelemu\"/>
    </mc:Choice>
  </mc:AlternateContent>
  <xr:revisionPtr revIDLastSave="0" documentId="11_C03A8788CB2F5DA0B8AA776ED8676CA671DBF08C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PFN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G43" i="1" l="1"/>
  <c r="G38" i="1"/>
  <c r="G33" i="1"/>
  <c r="G32" i="1"/>
  <c r="G31" i="1"/>
  <c r="G25" i="1"/>
  <c r="G24" i="1"/>
  <c r="G23" i="1"/>
  <c r="G22" i="1"/>
  <c r="G21" i="1"/>
  <c r="G12" i="1"/>
  <c r="G44" i="1" l="1"/>
  <c r="C67" i="1" s="1"/>
  <c r="G49" i="1"/>
  <c r="G26" i="1" l="1"/>
  <c r="G39" i="1"/>
  <c r="C66" i="1" s="1"/>
  <c r="G34" i="1"/>
  <c r="C65" i="1" s="1"/>
  <c r="G46" i="1" l="1"/>
  <c r="C63" i="1"/>
  <c r="G47" i="1"/>
  <c r="G48" i="1" l="1"/>
  <c r="D74" i="1" s="1"/>
  <c r="C68" i="1"/>
  <c r="C69" i="1"/>
  <c r="D63" i="1"/>
  <c r="G50" i="1"/>
  <c r="C74" i="1"/>
  <c r="E74" i="1"/>
  <c r="D66" i="1" l="1"/>
  <c r="D67" i="1"/>
  <c r="D65" i="1"/>
  <c r="D68" i="1"/>
  <c r="D69" i="1" l="1"/>
</calcChain>
</file>

<file path=xl/sharedStrings.xml><?xml version="1.0" encoding="utf-8"?>
<sst xmlns="http://schemas.openxmlformats.org/spreadsheetml/2006/main" count="112" uniqueCount="81">
  <si>
    <t>RUBRO O CULTIVO</t>
  </si>
  <si>
    <t>PFNM</t>
  </si>
  <si>
    <t>RENDIMIENTO (unidad/Há.)</t>
  </si>
  <si>
    <t>VARIEDAD</t>
  </si>
  <si>
    <t>ASTILLAS EUCALIPT.</t>
  </si>
  <si>
    <t>FECHA ESTIMADA  PRECIO VENTA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</si>
  <si>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</si>
  <si>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</si>
  <si>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</si>
  <si>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</si>
  <si>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</si>
  <si>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</si>
  <si>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</si>
  <si>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</si>
  <si>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</si>
  <si>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</si>
  <si>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</si>
  <si>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</si>
  <si>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</si>
  <si>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</si>
  <si>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</si>
  <si>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</si>
  <si>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</si>
  <si>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</si>
  <si>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</si>
  <si>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</si>
  <si>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</si>
  <si>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</si>
  <si>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</si>
  <si>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</si>
  <si>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Enero/Febrero</t>
  </si>
  <si>
    <t>TROZADURA ARBOLES</t>
  </si>
  <si>
    <t>ASTILLADO</t>
  </si>
  <si>
    <t>MOVIMIENTO ASTILLAS</t>
  </si>
  <si>
    <t>ALMACENADO ASTILLAS</t>
  </si>
  <si>
    <t>Subtotal Jornadas Hombre</t>
  </si>
  <si>
    <t>MAQUINARIA</t>
  </si>
  <si>
    <t>ARRIENDO SKIDDER (dia)</t>
  </si>
  <si>
    <t>J/M</t>
  </si>
  <si>
    <t>ARRIENDO MOTOSIERRA</t>
  </si>
  <si>
    <t>ARRIENDO MAQUINA TROZADORA</t>
  </si>
  <si>
    <t>Subtotal Costo Maquinaria</t>
  </si>
  <si>
    <t>INSUMOS</t>
  </si>
  <si>
    <t>Insumos</t>
  </si>
  <si>
    <t>Unidad (Kg/l/u)</t>
  </si>
  <si>
    <t>Cantidad (Kg/l/u)</t>
  </si>
  <si>
    <t>PLANTAS EUCALIPTUS</t>
  </si>
  <si>
    <t>HAS</t>
  </si>
  <si>
    <t>Diciembre/Enero</t>
  </si>
  <si>
    <t>Subtotal Insumos</t>
  </si>
  <si>
    <t>OTROS</t>
  </si>
  <si>
    <t>Item</t>
  </si>
  <si>
    <t>FLETE VENTA ASTILLAS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</si>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</sst>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8" fillId="10" borderId="56" xfId="0" applyFont="1" applyFill="1" applyBorder="1" applyAlignment="1">
      <alignment horizontal="right" wrapText="1"/>
    </xf>
    <xf numFmtId="0" fontId="18" fillId="10" borderId="56" xfId="0" applyFont="1" applyFill="1" applyBorder="1" applyAlignment="1">
      <alignment horizontal="right"/>
    </xf>
    <xf numFmtId="17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8" fillId="0" borderId="56" xfId="0" applyFont="1" applyBorder="1" applyAlignment="1">
      <alignment horizontal="right"/>
    </xf>
    <xf numFmtId="0" fontId="19" fillId="0" borderId="56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0" fontId="19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0" fontId="18" fillId="10" borderId="56" xfId="0" applyFont="1" applyFill="1" applyBorder="1"/>
    <xf numFmtId="0" fontId="18" fillId="10" borderId="56" xfId="0" applyFont="1" applyFill="1" applyBorder="1" applyAlignment="1">
      <alignment horizontal="center" wrapText="1"/>
    </xf>
    <xf numFmtId="3" fontId="18" fillId="10" borderId="56" xfId="0" applyNumberFormat="1" applyFont="1" applyFill="1" applyBorder="1"/>
    <xf numFmtId="0" fontId="18" fillId="10" borderId="56" xfId="0" applyFont="1" applyFill="1" applyBorder="1" applyAlignment="1">
      <alignment wrapText="1"/>
    </xf>
    <xf numFmtId="3" fontId="18" fillId="0" borderId="56" xfId="0" applyNumberFormat="1" applyFont="1" applyBorder="1"/>
    <xf numFmtId="3" fontId="19" fillId="10" borderId="56" xfId="0" applyNumberFormat="1" applyFont="1" applyFill="1" applyBorder="1"/>
    <xf numFmtId="0" fontId="19" fillId="0" borderId="56" xfId="0" applyFont="1" applyBorder="1" applyAlignment="1">
      <alignment wrapText="1"/>
    </xf>
    <xf numFmtId="3" fontId="19" fillId="0" borderId="56" xfId="0" applyNumberFormat="1" applyFont="1" applyBorder="1" applyAlignment="1">
      <alignment horizontal="center"/>
    </xf>
    <xf numFmtId="3" fontId="19" fillId="10" borderId="56" xfId="0" applyNumberFormat="1" applyFont="1" applyFill="1" applyBorder="1" applyAlignment="1">
      <alignment horizontal="right" indent="1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5"/>
  <sheetViews>
    <sheetView showGridLines="0" tabSelected="1" topLeftCell="A53" workbookViewId="0">
      <selection activeCell="E78" sqref="E78"/>
    </sheetView>
  </sheetViews>
  <sheetFormatPr defaultColWidth="10.85546875" defaultRowHeight="11.25" customHeight="1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6" t="s">
        <v>1</v>
      </c>
      <c r="D9" s="7"/>
      <c r="E9" s="135" t="s">
        <v>2</v>
      </c>
      <c r="F9" s="136"/>
      <c r="G9" s="109">
        <v>250000</v>
      </c>
    </row>
    <row r="10" spans="1:7" ht="38.25" customHeight="1">
      <c r="A10" s="5"/>
      <c r="B10" s="8" t="s">
        <v>3</v>
      </c>
      <c r="C10" s="107" t="s">
        <v>4</v>
      </c>
      <c r="D10" s="9"/>
      <c r="E10" s="133" t="s">
        <v>5</v>
      </c>
      <c r="F10" s="134"/>
      <c r="G10" s="110">
        <v>44652</v>
      </c>
    </row>
    <row r="11" spans="1:7" ht="18" customHeight="1">
      <c r="A11" s="5"/>
      <c r="B11" s="8" t="s">
        <v>6</v>
      </c>
      <c r="C11" s="107" t="s">
        <v>7</v>
      </c>
      <c r="D11" s="9"/>
      <c r="E11" s="133" t="s">
        <v>8</v>
      </c>
      <c r="F11" s="134"/>
      <c r="G11" s="109">
        <v>110</v>
      </c>
    </row>
    <row r="12" spans="1:7" ht="11.25" customHeight="1">
      <c r="A12" s="5"/>
      <c r="B12" s="8" t="s">
        <v>9</v>
      </c>
      <c r="C12" s="107" t="s">
        <v>10</v>
      </c>
      <c r="D12" s="9"/>
      <c r="E12" s="10" t="s">
        <v>11</v>
      </c>
      <c r="F12" s="11"/>
      <c r="G12" s="109">
        <f>+(G11*G9)</f>
        <v>27500000</v>
      </c>
    </row>
    <row r="13" spans="1:7" ht="11.25" customHeight="1">
      <c r="A13" s="5"/>
      <c r="B13" s="8" t="s">
        <v>12</v>
      </c>
      <c r="C13" s="107" t="s">
        <v>13</v>
      </c>
      <c r="D13" s="9"/>
      <c r="E13" s="133" t="s">
        <v>14</v>
      </c>
      <c r="F13" s="134"/>
      <c r="G13" s="107" t="s">
        <v>15</v>
      </c>
    </row>
    <row r="14" spans="1:7" ht="13.5" customHeight="1">
      <c r="A14" s="5"/>
      <c r="B14" s="8" t="s">
        <v>16</v>
      </c>
      <c r="C14" s="107" t="s">
        <v>13</v>
      </c>
      <c r="D14" s="9"/>
      <c r="E14" s="133" t="s">
        <v>17</v>
      </c>
      <c r="F14" s="134"/>
      <c r="G14" s="110">
        <v>44562</v>
      </c>
    </row>
    <row r="15" spans="1:7" ht="25.5" customHeight="1">
      <c r="A15" s="5"/>
      <c r="B15" s="8" t="s">
        <v>18</v>
      </c>
      <c r="C15" s="108">
        <v>44618</v>
      </c>
      <c r="D15" s="9"/>
      <c r="E15" s="139" t="s">
        <v>19</v>
      </c>
      <c r="F15" s="140"/>
      <c r="G15" s="111"/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37" t="s">
        <v>20</v>
      </c>
      <c r="C17" s="138"/>
      <c r="D17" s="138"/>
      <c r="E17" s="138"/>
      <c r="F17" s="138"/>
      <c r="G17" s="138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21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22</v>
      </c>
      <c r="C20" s="24" t="s">
        <v>23</v>
      </c>
      <c r="D20" s="24" t="s">
        <v>24</v>
      </c>
      <c r="E20" s="24" t="s">
        <v>25</v>
      </c>
      <c r="F20" s="24" t="s">
        <v>26</v>
      </c>
      <c r="G20" s="24" t="s">
        <v>27</v>
      </c>
    </row>
    <row r="21" spans="1:7" ht="12.75" customHeight="1">
      <c r="A21" s="17"/>
      <c r="B21" s="112" t="s">
        <v>28</v>
      </c>
      <c r="C21" s="113" t="s">
        <v>29</v>
      </c>
      <c r="D21" s="113">
        <v>20</v>
      </c>
      <c r="E21" s="113" t="s">
        <v>30</v>
      </c>
      <c r="F21" s="114">
        <v>20000</v>
      </c>
      <c r="G21" s="114">
        <f>+D21*F21</f>
        <v>400000</v>
      </c>
    </row>
    <row r="22" spans="1:7" ht="12.75" customHeight="1">
      <c r="A22" s="17"/>
      <c r="B22" s="115" t="s">
        <v>31</v>
      </c>
      <c r="C22" s="113" t="s">
        <v>29</v>
      </c>
      <c r="D22" s="113">
        <v>20</v>
      </c>
      <c r="E22" s="113" t="s">
        <v>30</v>
      </c>
      <c r="F22" s="114">
        <v>20000</v>
      </c>
      <c r="G22" s="114">
        <f>+D22*F22</f>
        <v>400000</v>
      </c>
    </row>
    <row r="23" spans="1:7" ht="12.75" customHeight="1">
      <c r="A23" s="17"/>
      <c r="B23" s="116" t="s">
        <v>32</v>
      </c>
      <c r="C23" s="113" t="s">
        <v>29</v>
      </c>
      <c r="D23" s="113">
        <v>10</v>
      </c>
      <c r="E23" s="113" t="s">
        <v>30</v>
      </c>
      <c r="F23" s="114">
        <v>20000</v>
      </c>
      <c r="G23" s="114">
        <f>+D23*F23</f>
        <v>200000</v>
      </c>
    </row>
    <row r="24" spans="1:7" ht="25.5" customHeight="1">
      <c r="A24" s="17"/>
      <c r="B24" s="116" t="s">
        <v>33</v>
      </c>
      <c r="C24" s="113" t="s">
        <v>29</v>
      </c>
      <c r="D24" s="117">
        <v>5</v>
      </c>
      <c r="E24" s="113" t="s">
        <v>30</v>
      </c>
      <c r="F24" s="114">
        <v>15000</v>
      </c>
      <c r="G24" s="114">
        <f>+D24*F24</f>
        <v>75000</v>
      </c>
    </row>
    <row r="25" spans="1:7" ht="12.75" customHeight="1">
      <c r="A25" s="17"/>
      <c r="B25" s="116" t="s">
        <v>34</v>
      </c>
      <c r="C25" s="113" t="s">
        <v>29</v>
      </c>
      <c r="D25" s="117">
        <v>5</v>
      </c>
      <c r="E25" s="113" t="s">
        <v>30</v>
      </c>
      <c r="F25" s="114">
        <v>15000</v>
      </c>
      <c r="G25" s="114">
        <f>+D25*F25</f>
        <v>75000</v>
      </c>
    </row>
    <row r="26" spans="1:7" ht="12.75" customHeight="1">
      <c r="A26" s="17"/>
      <c r="B26" s="25" t="s">
        <v>35</v>
      </c>
      <c r="C26" s="26"/>
      <c r="D26" s="26"/>
      <c r="E26" s="26"/>
      <c r="F26" s="27"/>
      <c r="G26" s="28">
        <f>SUM(G21:G25)</f>
        <v>1150000</v>
      </c>
    </row>
    <row r="27" spans="1:7" ht="12" customHeight="1">
      <c r="A27" s="2"/>
      <c r="B27" s="18"/>
      <c r="C27" s="20"/>
      <c r="D27" s="20"/>
      <c r="E27" s="20"/>
      <c r="F27" s="29"/>
      <c r="G27" s="29"/>
    </row>
    <row r="28" spans="1:7" ht="12" customHeight="1">
      <c r="A28" s="2"/>
      <c r="B28" s="34"/>
      <c r="C28" s="35"/>
      <c r="D28" s="35"/>
      <c r="E28" s="35"/>
      <c r="F28" s="36"/>
      <c r="G28" s="36"/>
    </row>
    <row r="29" spans="1:7" ht="12" customHeight="1">
      <c r="A29" s="5"/>
      <c r="B29" s="30" t="s">
        <v>36</v>
      </c>
      <c r="C29" s="31"/>
      <c r="D29" s="32"/>
      <c r="E29" s="32"/>
      <c r="F29" s="33"/>
      <c r="G29" s="33"/>
    </row>
    <row r="30" spans="1:7" ht="24" customHeight="1">
      <c r="A30" s="5"/>
      <c r="B30" s="37" t="s">
        <v>22</v>
      </c>
      <c r="C30" s="37" t="s">
        <v>23</v>
      </c>
      <c r="D30" s="37" t="s">
        <v>24</v>
      </c>
      <c r="E30" s="37" t="s">
        <v>25</v>
      </c>
      <c r="F30" s="38" t="s">
        <v>26</v>
      </c>
      <c r="G30" s="37" t="s">
        <v>27</v>
      </c>
    </row>
    <row r="31" spans="1:7" ht="12.75" customHeight="1">
      <c r="A31" s="17"/>
      <c r="B31" s="118" t="s">
        <v>37</v>
      </c>
      <c r="C31" s="119" t="s">
        <v>38</v>
      </c>
      <c r="D31" s="119">
        <v>3</v>
      </c>
      <c r="E31" s="113" t="s">
        <v>30</v>
      </c>
      <c r="F31" s="114">
        <v>200000</v>
      </c>
      <c r="G31" s="120">
        <f>+D31*F31</f>
        <v>600000</v>
      </c>
    </row>
    <row r="32" spans="1:7" ht="12.75" customHeight="1">
      <c r="A32" s="17"/>
      <c r="B32" s="118" t="s">
        <v>39</v>
      </c>
      <c r="C32" s="119" t="s">
        <v>38</v>
      </c>
      <c r="D32" s="119">
        <v>20</v>
      </c>
      <c r="E32" s="113" t="s">
        <v>30</v>
      </c>
      <c r="F32" s="114">
        <v>20000</v>
      </c>
      <c r="G32" s="120">
        <f>+D32*F32</f>
        <v>400000</v>
      </c>
    </row>
    <row r="33" spans="1:11" ht="12.75" customHeight="1">
      <c r="A33" s="17"/>
      <c r="B33" s="118" t="s">
        <v>40</v>
      </c>
      <c r="C33" s="119" t="s">
        <v>38</v>
      </c>
      <c r="D33" s="119">
        <v>15</v>
      </c>
      <c r="E33" s="113" t="s">
        <v>30</v>
      </c>
      <c r="F33" s="114">
        <v>40000</v>
      </c>
      <c r="G33" s="120">
        <f>+D33*F33</f>
        <v>600000</v>
      </c>
    </row>
    <row r="34" spans="1:11" ht="12.75" customHeight="1">
      <c r="A34" s="5"/>
      <c r="B34" s="39" t="s">
        <v>41</v>
      </c>
      <c r="C34" s="40"/>
      <c r="D34" s="40"/>
      <c r="E34" s="40"/>
      <c r="F34" s="41"/>
      <c r="G34" s="42">
        <f>SUM(G31:G33)</f>
        <v>1600000</v>
      </c>
    </row>
    <row r="35" spans="1:11" ht="12" customHeight="1">
      <c r="A35" s="2"/>
      <c r="B35" s="34"/>
      <c r="C35" s="35"/>
      <c r="D35" s="35"/>
      <c r="E35" s="35"/>
      <c r="F35" s="36"/>
      <c r="G35" s="36"/>
    </row>
    <row r="36" spans="1:11" ht="12" customHeight="1">
      <c r="A36" s="5"/>
      <c r="B36" s="30" t="s">
        <v>42</v>
      </c>
      <c r="C36" s="31"/>
      <c r="D36" s="32"/>
      <c r="E36" s="32"/>
      <c r="F36" s="33"/>
      <c r="G36" s="33"/>
    </row>
    <row r="37" spans="1:11" ht="24" customHeight="1">
      <c r="A37" s="5"/>
      <c r="B37" s="38" t="s">
        <v>43</v>
      </c>
      <c r="C37" s="38" t="s">
        <v>44</v>
      </c>
      <c r="D37" s="38" t="s">
        <v>45</v>
      </c>
      <c r="E37" s="38" t="s">
        <v>25</v>
      </c>
      <c r="F37" s="38" t="s">
        <v>26</v>
      </c>
      <c r="G37" s="38" t="s">
        <v>27</v>
      </c>
      <c r="K37" s="105"/>
    </row>
    <row r="38" spans="1:11" ht="12.75" customHeight="1">
      <c r="A38" s="17"/>
      <c r="B38" s="121" t="s">
        <v>46</v>
      </c>
      <c r="C38" s="119" t="s">
        <v>47</v>
      </c>
      <c r="D38" s="119">
        <v>1</v>
      </c>
      <c r="E38" s="113" t="s">
        <v>48</v>
      </c>
      <c r="F38" s="122">
        <v>3600000</v>
      </c>
      <c r="G38" s="123">
        <f>D38*F38*1.19</f>
        <v>4284000</v>
      </c>
      <c r="K38" s="105"/>
    </row>
    <row r="39" spans="1:11" ht="13.5" customHeight="1">
      <c r="A39" s="5"/>
      <c r="B39" s="43" t="s">
        <v>49</v>
      </c>
      <c r="C39" s="44"/>
      <c r="D39" s="44"/>
      <c r="E39" s="44"/>
      <c r="F39" s="45"/>
      <c r="G39" s="46">
        <f>SUM(G38:G38)</f>
        <v>4284000</v>
      </c>
    </row>
    <row r="40" spans="1:11" ht="12" customHeight="1">
      <c r="A40" s="2"/>
      <c r="B40" s="34"/>
      <c r="C40" s="35"/>
      <c r="D40" s="35"/>
      <c r="E40" s="47"/>
      <c r="F40" s="36"/>
      <c r="G40" s="36"/>
    </row>
    <row r="41" spans="1:11" ht="12" customHeight="1">
      <c r="A41" s="5"/>
      <c r="B41" s="30" t="s">
        <v>50</v>
      </c>
      <c r="C41" s="31"/>
      <c r="D41" s="32"/>
      <c r="E41" s="32"/>
      <c r="F41" s="33"/>
      <c r="G41" s="33"/>
    </row>
    <row r="42" spans="1:11" ht="24" customHeight="1">
      <c r="A42" s="5"/>
      <c r="B42" s="37" t="s">
        <v>51</v>
      </c>
      <c r="C42" s="38" t="s">
        <v>44</v>
      </c>
      <c r="D42" s="38" t="s">
        <v>45</v>
      </c>
      <c r="E42" s="37" t="s">
        <v>25</v>
      </c>
      <c r="F42" s="38" t="s">
        <v>26</v>
      </c>
      <c r="G42" s="37" t="s">
        <v>27</v>
      </c>
    </row>
    <row r="43" spans="1:11" ht="12.75" customHeight="1">
      <c r="A43" s="17"/>
      <c r="B43" s="124" t="s">
        <v>52</v>
      </c>
      <c r="C43" s="113" t="s">
        <v>23</v>
      </c>
      <c r="D43" s="125">
        <v>45</v>
      </c>
      <c r="E43" s="113" t="s">
        <v>53</v>
      </c>
      <c r="F43" s="126">
        <v>120000</v>
      </c>
      <c r="G43" s="122">
        <f>D43*F43*1.19</f>
        <v>6426000</v>
      </c>
    </row>
    <row r="44" spans="1:11" ht="13.5" customHeight="1">
      <c r="A44" s="5"/>
      <c r="B44" s="48" t="s">
        <v>54</v>
      </c>
      <c r="C44" s="49"/>
      <c r="D44" s="49"/>
      <c r="E44" s="49"/>
      <c r="F44" s="50"/>
      <c r="G44" s="51">
        <f>SUM(G43)</f>
        <v>6426000</v>
      </c>
    </row>
    <row r="45" spans="1:11" ht="12" customHeight="1">
      <c r="A45" s="2"/>
      <c r="B45" s="67"/>
      <c r="C45" s="67"/>
      <c r="D45" s="67"/>
      <c r="E45" s="67"/>
      <c r="F45" s="68"/>
      <c r="G45" s="68"/>
    </row>
    <row r="46" spans="1:11" ht="12" customHeight="1">
      <c r="A46" s="64"/>
      <c r="B46" s="69" t="s">
        <v>55</v>
      </c>
      <c r="C46" s="70"/>
      <c r="D46" s="70"/>
      <c r="E46" s="70"/>
      <c r="F46" s="70"/>
      <c r="G46" s="71">
        <f>G26+G34+G39+G44</f>
        <v>13460000</v>
      </c>
    </row>
    <row r="47" spans="1:11" ht="12" customHeight="1">
      <c r="A47" s="64"/>
      <c r="B47" s="72" t="s">
        <v>56</v>
      </c>
      <c r="C47" s="53"/>
      <c r="D47" s="53"/>
      <c r="E47" s="53"/>
      <c r="F47" s="53"/>
      <c r="G47" s="73">
        <f>G46*0.05</f>
        <v>673000</v>
      </c>
    </row>
    <row r="48" spans="1:11" ht="12" customHeight="1">
      <c r="A48" s="64"/>
      <c r="B48" s="74" t="s">
        <v>57</v>
      </c>
      <c r="C48" s="52"/>
      <c r="D48" s="52"/>
      <c r="E48" s="52"/>
      <c r="F48" s="52"/>
      <c r="G48" s="75">
        <f>G47+G46</f>
        <v>14133000</v>
      </c>
    </row>
    <row r="49" spans="1:7" ht="12" customHeight="1">
      <c r="A49" s="64"/>
      <c r="B49" s="72" t="s">
        <v>58</v>
      </c>
      <c r="C49" s="53"/>
      <c r="D49" s="53"/>
      <c r="E49" s="53"/>
      <c r="F49" s="53"/>
      <c r="G49" s="73">
        <f>G12</f>
        <v>27500000</v>
      </c>
    </row>
    <row r="50" spans="1:7" ht="12" customHeight="1">
      <c r="A50" s="64"/>
      <c r="B50" s="76" t="s">
        <v>59</v>
      </c>
      <c r="C50" s="77"/>
      <c r="D50" s="77"/>
      <c r="E50" s="77"/>
      <c r="F50" s="77"/>
      <c r="G50" s="78">
        <f>G49-G48</f>
        <v>13367000</v>
      </c>
    </row>
    <row r="51" spans="1:7" ht="12" customHeight="1">
      <c r="A51" s="64"/>
      <c r="B51" s="65" t="s">
        <v>60</v>
      </c>
      <c r="C51" s="66"/>
      <c r="D51" s="66"/>
      <c r="E51" s="66"/>
      <c r="F51" s="66"/>
      <c r="G51" s="61"/>
    </row>
    <row r="52" spans="1:7" ht="12.75" customHeight="1" thickBot="1">
      <c r="A52" s="64"/>
      <c r="B52" s="79"/>
      <c r="C52" s="66"/>
      <c r="D52" s="66"/>
      <c r="E52" s="66"/>
      <c r="F52" s="66"/>
      <c r="G52" s="61"/>
    </row>
    <row r="53" spans="1:7" ht="12" customHeight="1">
      <c r="A53" s="64"/>
      <c r="B53" s="91" t="s">
        <v>61</v>
      </c>
      <c r="C53" s="92"/>
      <c r="D53" s="92"/>
      <c r="E53" s="92"/>
      <c r="F53" s="93"/>
      <c r="G53" s="61"/>
    </row>
    <row r="54" spans="1:7" ht="12" customHeight="1">
      <c r="A54" s="64"/>
      <c r="B54" s="94" t="s">
        <v>62</v>
      </c>
      <c r="C54" s="63"/>
      <c r="D54" s="63"/>
      <c r="E54" s="63"/>
      <c r="F54" s="95"/>
      <c r="G54" s="61"/>
    </row>
    <row r="55" spans="1:7" ht="12" customHeight="1">
      <c r="A55" s="64"/>
      <c r="B55" s="94" t="s">
        <v>63</v>
      </c>
      <c r="C55" s="63"/>
      <c r="D55" s="63"/>
      <c r="E55" s="63"/>
      <c r="F55" s="95"/>
      <c r="G55" s="61"/>
    </row>
    <row r="56" spans="1:7" ht="12" customHeight="1">
      <c r="A56" s="64"/>
      <c r="B56" s="94" t="s">
        <v>64</v>
      </c>
      <c r="C56" s="63"/>
      <c r="D56" s="63"/>
      <c r="E56" s="63"/>
      <c r="F56" s="95"/>
      <c r="G56" s="61"/>
    </row>
    <row r="57" spans="1:7" ht="12" customHeight="1">
      <c r="A57" s="64"/>
      <c r="B57" s="94" t="s">
        <v>65</v>
      </c>
      <c r="C57" s="63"/>
      <c r="D57" s="63"/>
      <c r="E57" s="63"/>
      <c r="F57" s="95"/>
      <c r="G57" s="61"/>
    </row>
    <row r="58" spans="1:7" ht="12" customHeight="1">
      <c r="A58" s="64"/>
      <c r="B58" s="94" t="s">
        <v>66</v>
      </c>
      <c r="C58" s="63"/>
      <c r="D58" s="63"/>
      <c r="E58" s="63"/>
      <c r="F58" s="95"/>
      <c r="G58" s="61"/>
    </row>
    <row r="59" spans="1:7" ht="12.75" customHeight="1" thickBot="1">
      <c r="A59" s="64"/>
      <c r="B59" s="96" t="s">
        <v>67</v>
      </c>
      <c r="C59" s="97"/>
      <c r="D59" s="97"/>
      <c r="E59" s="97"/>
      <c r="F59" s="98"/>
      <c r="G59" s="61"/>
    </row>
    <row r="60" spans="1:7" ht="12.75" customHeight="1">
      <c r="A60" s="64"/>
      <c r="B60" s="89"/>
      <c r="C60" s="63"/>
      <c r="D60" s="63"/>
      <c r="E60" s="63"/>
      <c r="F60" s="63"/>
      <c r="G60" s="61"/>
    </row>
    <row r="61" spans="1:7" ht="15" customHeight="1" thickBot="1">
      <c r="A61" s="64"/>
      <c r="B61" s="131" t="s">
        <v>68</v>
      </c>
      <c r="C61" s="132"/>
      <c r="D61" s="88"/>
      <c r="E61" s="55"/>
      <c r="F61" s="55"/>
      <c r="G61" s="61"/>
    </row>
    <row r="62" spans="1:7" ht="12" customHeight="1">
      <c r="A62" s="64"/>
      <c r="B62" s="81" t="s">
        <v>51</v>
      </c>
      <c r="C62" s="56" t="s">
        <v>69</v>
      </c>
      <c r="D62" s="82" t="s">
        <v>70</v>
      </c>
      <c r="E62" s="55"/>
      <c r="F62" s="55"/>
      <c r="G62" s="61"/>
    </row>
    <row r="63" spans="1:7" ht="12" customHeight="1">
      <c r="A63" s="64"/>
      <c r="B63" s="83" t="s">
        <v>71</v>
      </c>
      <c r="C63" s="57">
        <f>G26</f>
        <v>1150000</v>
      </c>
      <c r="D63" s="84">
        <f>(C63/C69)</f>
        <v>8.1369843628387464E-2</v>
      </c>
      <c r="E63" s="55"/>
      <c r="F63" s="55"/>
      <c r="G63" s="61"/>
    </row>
    <row r="64" spans="1:7" ht="12" customHeight="1">
      <c r="A64" s="64"/>
      <c r="B64" s="83" t="s">
        <v>72</v>
      </c>
      <c r="C64" s="57">
        <f>G27</f>
        <v>0</v>
      </c>
      <c r="D64" s="84">
        <v>0</v>
      </c>
      <c r="E64" s="55"/>
      <c r="F64" s="55"/>
      <c r="G64" s="61"/>
    </row>
    <row r="65" spans="1:7" ht="12" customHeight="1">
      <c r="A65" s="64"/>
      <c r="B65" s="83" t="s">
        <v>73</v>
      </c>
      <c r="C65" s="57">
        <f>G34</f>
        <v>1600000</v>
      </c>
      <c r="D65" s="84">
        <f>(C65/C69)</f>
        <v>0.1132102172221043</v>
      </c>
      <c r="E65" s="55"/>
      <c r="F65" s="55"/>
      <c r="G65" s="61"/>
    </row>
    <row r="66" spans="1:7" ht="12" customHeight="1">
      <c r="A66" s="64"/>
      <c r="B66" s="83" t="s">
        <v>43</v>
      </c>
      <c r="C66" s="57">
        <f>G39</f>
        <v>4284000</v>
      </c>
      <c r="D66" s="84">
        <f>(C66/C69)</f>
        <v>0.30312035661218423</v>
      </c>
      <c r="E66" s="55"/>
      <c r="F66" s="55"/>
      <c r="G66" s="61"/>
    </row>
    <row r="67" spans="1:7" ht="12" customHeight="1">
      <c r="A67" s="64"/>
      <c r="B67" s="83" t="s">
        <v>74</v>
      </c>
      <c r="C67" s="58">
        <f>G44</f>
        <v>6426000</v>
      </c>
      <c r="D67" s="84">
        <f>(C67/C69)</f>
        <v>0.45468053491827637</v>
      </c>
      <c r="E67" s="60"/>
      <c r="F67" s="60"/>
      <c r="G67" s="61"/>
    </row>
    <row r="68" spans="1:7" ht="12" customHeight="1">
      <c r="A68" s="64"/>
      <c r="B68" s="83" t="s">
        <v>75</v>
      </c>
      <c r="C68" s="58">
        <f>G47</f>
        <v>673000</v>
      </c>
      <c r="D68" s="84">
        <f>(C68/C69)</f>
        <v>4.7619047619047616E-2</v>
      </c>
      <c r="E68" s="60"/>
      <c r="F68" s="60"/>
      <c r="G68" s="61"/>
    </row>
    <row r="69" spans="1:7" ht="12.75" customHeight="1" thickBot="1">
      <c r="A69" s="64"/>
      <c r="B69" s="85" t="s">
        <v>76</v>
      </c>
      <c r="C69" s="86">
        <f>SUM(C63:C68)</f>
        <v>14133000</v>
      </c>
      <c r="D69" s="87">
        <f>SUM(D63:D68)</f>
        <v>1</v>
      </c>
      <c r="E69" s="60"/>
      <c r="F69" s="60"/>
      <c r="G69" s="61"/>
    </row>
    <row r="70" spans="1:7" ht="12" customHeight="1">
      <c r="A70" s="64"/>
      <c r="B70" s="79"/>
      <c r="C70" s="66"/>
      <c r="D70" s="66"/>
      <c r="E70" s="66"/>
      <c r="F70" s="66"/>
      <c r="G70" s="61"/>
    </row>
    <row r="71" spans="1:7" ht="12.75" customHeight="1">
      <c r="A71" s="64"/>
      <c r="B71" s="80"/>
      <c r="C71" s="66"/>
      <c r="D71" s="66"/>
      <c r="E71" s="66"/>
      <c r="F71" s="66"/>
      <c r="G71" s="61"/>
    </row>
    <row r="72" spans="1:7" ht="12" customHeight="1" thickBot="1">
      <c r="A72" s="54"/>
      <c r="B72" s="100"/>
      <c r="C72" s="101" t="s">
        <v>77</v>
      </c>
      <c r="D72" s="102"/>
      <c r="E72" s="103"/>
      <c r="F72" s="59"/>
      <c r="G72" s="61"/>
    </row>
    <row r="73" spans="1:7" ht="12" customHeight="1">
      <c r="A73" s="64"/>
      <c r="B73" s="104" t="s">
        <v>78</v>
      </c>
      <c r="C73" s="127">
        <v>240000</v>
      </c>
      <c r="D73" s="127">
        <v>250000</v>
      </c>
      <c r="E73" s="128">
        <v>260000</v>
      </c>
      <c r="F73" s="99"/>
      <c r="G73" s="62"/>
    </row>
    <row r="74" spans="1:7" ht="12.75" customHeight="1" thickBot="1">
      <c r="A74" s="64"/>
      <c r="B74" s="85" t="s">
        <v>79</v>
      </c>
      <c r="C74" s="129">
        <f>(G48/C73)</f>
        <v>58.887500000000003</v>
      </c>
      <c r="D74" s="129">
        <f>(G48/D73)</f>
        <v>56.531999999999996</v>
      </c>
      <c r="E74" s="130">
        <f>(G48/E73)</f>
        <v>54.357692307692311</v>
      </c>
      <c r="F74" s="99"/>
      <c r="G74" s="62"/>
    </row>
    <row r="75" spans="1:7" ht="15.6" customHeight="1">
      <c r="A75" s="64"/>
      <c r="B75" s="90" t="s">
        <v>80</v>
      </c>
      <c r="C75" s="63"/>
      <c r="D75" s="63"/>
      <c r="E75" s="63"/>
      <c r="F75" s="63"/>
      <c r="G75" s="63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2022-06-29T14:15:35Z</dcterms:modified>
  <cp:category/>
  <cp:contentStatus/>
</cp:coreProperties>
</file>