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0" documentId="11_4301CA5E3EC848B368B22BBD223DB42DAD53DBB8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PINO" sheetId="1" r:id="rId1"/>
  </sheets>
  <calcPr calcId="152511"/>
</workbook>
</file>

<file path=xl/calcChain.xml><?xml version="1.0" encoding="utf-8"?>
<calcChain xmlns="http://schemas.openxmlformats.org/spreadsheetml/2006/main">
  <c r="C66" i="1" l="1"/>
  <c r="C65" i="1"/>
  <c r="C64" i="1"/>
  <c r="C63" i="1"/>
  <c r="C62" i="1"/>
  <c r="C61" i="1"/>
  <c r="G12" i="1" l="1"/>
  <c r="G41" i="1" l="1"/>
  <c r="G21" i="1"/>
  <c r="G27" i="1" l="1"/>
  <c r="C67" i="1"/>
  <c r="D64" i="1" s="1"/>
  <c r="G42" i="1"/>
  <c r="G47" i="1"/>
  <c r="D61" i="1" l="1"/>
  <c r="D65" i="1"/>
  <c r="D66" i="1"/>
  <c r="G22" i="1"/>
  <c r="G44" i="1" s="1"/>
  <c r="D63" i="1"/>
  <c r="G37" i="1"/>
  <c r="G32" i="1"/>
  <c r="D67" i="1" l="1"/>
  <c r="G45" i="1"/>
  <c r="G46" i="1" s="1"/>
  <c r="D72" i="1" s="1"/>
  <c r="G48" i="1" l="1"/>
  <c r="C72" i="1"/>
  <c r="E72" i="1"/>
</calcChain>
</file>

<file path=xl/sharedStrings.xml><?xml version="1.0" encoding="utf-8"?>
<sst xmlns="http://schemas.openxmlformats.org/spreadsheetml/2006/main" count="97" uniqueCount="73">
  <si>
    <t>RUBRO O CULTIVO</t>
  </si>
  <si>
    <t>PINO</t>
  </si>
  <si>
    <t>RENDIMIENTO (Metro ruma/Há.)</t>
  </si>
  <si>
    <t>VARIEDAD</t>
  </si>
  <si>
    <t>INSIGNE</t>
  </si>
  <si>
    <t>FECHA ESTIMADA  PRECIO VENTA</t>
  </si>
  <si>
    <t>NIVEL TECNOLÓGICO</t>
  </si>
  <si>
    <t>INTERMEDIO</t>
  </si>
  <si>
    <t>PRECIO ESPERADO ($/Metro ruma)</t>
  </si>
  <si>
    <t>REGIÓN</t>
  </si>
  <si>
    <t>ÑUBLE</t>
  </si>
  <si>
    <t>INGRESO ESPERADO, con IVA ($)</t>
  </si>
  <si>
    <t>AGENCIA DE ÁREA</t>
  </si>
  <si>
    <t>QUIRIHUE</t>
  </si>
  <si>
    <t>DESTINO PRODUCCION</t>
  </si>
  <si>
    <t xml:space="preserve">VENTA CELCO </t>
  </si>
  <si>
    <t>COMUNA/LOCALIDAD</t>
  </si>
  <si>
    <t>TODAS</t>
  </si>
  <si>
    <t>FECHA DE COSECHA</t>
  </si>
  <si>
    <t>FECHA PRECIO INSUMOS</t>
  </si>
  <si>
    <t>CONTINGENCIA</t>
  </si>
  <si>
    <t>INCENDIO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</si>
  <si>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</si>
  <si>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</si>
  <si>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</si>
  <si>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</si>
  <si>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</si>
  <si>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</si>
  <si>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</si>
  <si>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</si>
  <si>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</si>
  <si>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</si>
  <si>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</si>
  <si>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</si>
  <si>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</si>
  <si>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</si>
  <si>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</si>
  <si>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</si>
  <si>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</si>
  <si>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</si>
  <si>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</si>
  <si>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</si>
  <si>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</si>
  <si>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</si>
  <si>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</si>
  <si>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</si>
  <si>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</si>
  <si>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</si>
  <si>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</si>
  <si>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</si>
  <si>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</si>
  <si>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</si>
  <si>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</si>
  <si>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</si>
  <si>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</si>
  <si>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</si>
  <si>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</si>
  <si>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</si>
  <si>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</si>
  <si>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</si>
  <si>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</si>
  <si>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</si>
  <si>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</si>
  <si>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</si>
  <si>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</si>
  <si>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</si>
  <si>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</si>
  <si>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</si>
  <si>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</si>
  <si>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</si>
  <si>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(metros/hà)</t>
  </si>
  <si>
    <t>Costo unitario ($/metro)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</si>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</sst>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topLeftCell="A6" workbookViewId="0">
      <selection activeCell="F64" sqref="F6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50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>
        <v>44531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30000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G11*G9</f>
        <v>1500000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>
        <v>44621</v>
      </c>
    </row>
    <row r="15" spans="1:7" ht="25.5" customHeight="1" thickBot="1">
      <c r="A15" s="5"/>
      <c r="B15" s="8" t="s">
        <v>19</v>
      </c>
      <c r="C15" s="127">
        <v>44618</v>
      </c>
      <c r="D15" s="9"/>
      <c r="E15" s="153" t="s">
        <v>20</v>
      </c>
      <c r="F15" s="154"/>
      <c r="G15" s="133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1" t="s">
        <v>22</v>
      </c>
      <c r="C17" s="152"/>
      <c r="D17" s="152"/>
      <c r="E17" s="152"/>
      <c r="F17" s="152"/>
      <c r="G17" s="152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4" t="s">
        <v>23</v>
      </c>
      <c r="C21" s="135" t="s">
        <v>30</v>
      </c>
      <c r="D21" s="136">
        <v>100</v>
      </c>
      <c r="E21" s="137" t="s">
        <v>31</v>
      </c>
      <c r="F21" s="138">
        <v>6000</v>
      </c>
      <c r="G21" s="139">
        <f>(F21*D21)*1.19</f>
        <v>714000</v>
      </c>
    </row>
    <row r="22" spans="1:7" ht="12.75" customHeight="1">
      <c r="A22" s="20"/>
      <c r="B22" s="30" t="s">
        <v>32</v>
      </c>
      <c r="C22" s="31"/>
      <c r="D22" s="31"/>
      <c r="E22" s="31"/>
      <c r="F22" s="32"/>
      <c r="G22" s="33">
        <f>SUM(G21:G21)</f>
        <v>714000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33</v>
      </c>
      <c r="C24" s="36"/>
      <c r="D24" s="37"/>
      <c r="E24" s="37"/>
      <c r="F24" s="38"/>
      <c r="G24" s="38"/>
    </row>
    <row r="25" spans="1:7" ht="24" customHeight="1">
      <c r="A25" s="5"/>
      <c r="B25" s="39" t="s">
        <v>24</v>
      </c>
      <c r="C25" s="40" t="s">
        <v>25</v>
      </c>
      <c r="D25" s="40" t="s">
        <v>26</v>
      </c>
      <c r="E25" s="39" t="s">
        <v>27</v>
      </c>
      <c r="F25" s="40" t="s">
        <v>28</v>
      </c>
      <c r="G25" s="39" t="s">
        <v>29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34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35</v>
      </c>
      <c r="C29" s="36"/>
      <c r="D29" s="37"/>
      <c r="E29" s="37"/>
      <c r="F29" s="38"/>
      <c r="G29" s="38"/>
    </row>
    <row r="30" spans="1:7" ht="24" customHeight="1">
      <c r="A30" s="5"/>
      <c r="B30" s="49" t="s">
        <v>24</v>
      </c>
      <c r="C30" s="49" t="s">
        <v>25</v>
      </c>
      <c r="D30" s="49" t="s">
        <v>26</v>
      </c>
      <c r="E30" s="49" t="s">
        <v>27</v>
      </c>
      <c r="F30" s="50" t="s">
        <v>28</v>
      </c>
      <c r="G30" s="49" t="s">
        <v>29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36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37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38</v>
      </c>
      <c r="C35" s="50" t="s">
        <v>39</v>
      </c>
      <c r="D35" s="50" t="s">
        <v>40</v>
      </c>
      <c r="E35" s="50" t="s">
        <v>27</v>
      </c>
      <c r="F35" s="50" t="s">
        <v>28</v>
      </c>
      <c r="G35" s="50" t="s">
        <v>29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41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42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43</v>
      </c>
      <c r="C40" s="50" t="s">
        <v>39</v>
      </c>
      <c r="D40" s="50" t="s">
        <v>40</v>
      </c>
      <c r="E40" s="49" t="s">
        <v>27</v>
      </c>
      <c r="F40" s="50" t="s">
        <v>28</v>
      </c>
      <c r="G40" s="49" t="s">
        <v>29</v>
      </c>
    </row>
    <row r="41" spans="1:11" ht="12.75" customHeight="1">
      <c r="A41" s="20"/>
      <c r="B41" s="140" t="s">
        <v>44</v>
      </c>
      <c r="C41" s="141" t="s">
        <v>25</v>
      </c>
      <c r="D41" s="142">
        <v>4</v>
      </c>
      <c r="E41" s="141" t="s">
        <v>45</v>
      </c>
      <c r="F41" s="143">
        <v>60000</v>
      </c>
      <c r="G41" s="144">
        <f>(F41*D41)*1.19</f>
        <v>285600</v>
      </c>
    </row>
    <row r="42" spans="1:11" ht="13.5" customHeight="1">
      <c r="A42" s="5"/>
      <c r="B42" s="62" t="s">
        <v>46</v>
      </c>
      <c r="C42" s="63"/>
      <c r="D42" s="63"/>
      <c r="E42" s="63"/>
      <c r="F42" s="64"/>
      <c r="G42" s="65">
        <f>SUM(G41)</f>
        <v>285600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47</v>
      </c>
      <c r="C44" s="84"/>
      <c r="D44" s="84"/>
      <c r="E44" s="84"/>
      <c r="F44" s="84"/>
      <c r="G44" s="85">
        <f>G22+G27+G32+G37+G42</f>
        <v>999600</v>
      </c>
    </row>
    <row r="45" spans="1:11" ht="12" customHeight="1">
      <c r="A45" s="78"/>
      <c r="B45" s="86" t="s">
        <v>48</v>
      </c>
      <c r="C45" s="67"/>
      <c r="D45" s="67"/>
      <c r="E45" s="67"/>
      <c r="F45" s="67"/>
      <c r="G45" s="87">
        <f>G44*0.05</f>
        <v>49980</v>
      </c>
    </row>
    <row r="46" spans="1:11" ht="12" customHeight="1">
      <c r="A46" s="78"/>
      <c r="B46" s="88" t="s">
        <v>49</v>
      </c>
      <c r="C46" s="66"/>
      <c r="D46" s="66"/>
      <c r="E46" s="66"/>
      <c r="F46" s="66"/>
      <c r="G46" s="89">
        <f>G45+G44</f>
        <v>1049580</v>
      </c>
    </row>
    <row r="47" spans="1:11" ht="12" customHeight="1">
      <c r="A47" s="78"/>
      <c r="B47" s="86" t="s">
        <v>50</v>
      </c>
      <c r="C47" s="67"/>
      <c r="D47" s="67"/>
      <c r="E47" s="67"/>
      <c r="F47" s="67"/>
      <c r="G47" s="87">
        <f>G12</f>
        <v>1500000</v>
      </c>
    </row>
    <row r="48" spans="1:11" ht="12" customHeight="1">
      <c r="A48" s="78"/>
      <c r="B48" s="90" t="s">
        <v>51</v>
      </c>
      <c r="C48" s="91"/>
      <c r="D48" s="91"/>
      <c r="E48" s="91"/>
      <c r="F48" s="91"/>
      <c r="G48" s="92">
        <f>G47-G46</f>
        <v>450420</v>
      </c>
    </row>
    <row r="49" spans="1:7" ht="12" customHeight="1">
      <c r="A49" s="78"/>
      <c r="B49" s="79" t="s">
        <v>52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53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54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55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56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57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58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59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60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43</v>
      </c>
      <c r="C60" s="70" t="s">
        <v>61</v>
      </c>
      <c r="D60" s="96" t="s">
        <v>62</v>
      </c>
      <c r="E60" s="69"/>
      <c r="F60" s="69"/>
      <c r="G60" s="75"/>
    </row>
    <row r="61" spans="1:7" ht="12" customHeight="1">
      <c r="A61" s="78"/>
      <c r="B61" s="97" t="s">
        <v>63</v>
      </c>
      <c r="C61" s="71">
        <f>G22</f>
        <v>714000</v>
      </c>
      <c r="D61" s="98">
        <f>(C61/C67)</f>
        <v>0.68027210884353739</v>
      </c>
      <c r="E61" s="69"/>
      <c r="F61" s="69"/>
      <c r="G61" s="75"/>
    </row>
    <row r="62" spans="1:7" ht="12" customHeight="1">
      <c r="A62" s="78"/>
      <c r="B62" s="97" t="s">
        <v>64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65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38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66</v>
      </c>
      <c r="C65" s="72">
        <f>G42</f>
        <v>285600</v>
      </c>
      <c r="D65" s="98">
        <f>(C65/C67)</f>
        <v>0.27210884353741499</v>
      </c>
      <c r="E65" s="74"/>
      <c r="F65" s="74"/>
      <c r="G65" s="75"/>
    </row>
    <row r="66" spans="1:7" ht="12" customHeight="1">
      <c r="A66" s="78"/>
      <c r="B66" s="97" t="s">
        <v>67</v>
      </c>
      <c r="C66" s="72">
        <f>G45</f>
        <v>49980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68</v>
      </c>
      <c r="C67" s="100">
        <f>SUM(C61:C66)</f>
        <v>1049580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69</v>
      </c>
      <c r="D70" s="116"/>
      <c r="E70" s="117"/>
      <c r="F70" s="73"/>
      <c r="G70" s="75"/>
    </row>
    <row r="71" spans="1:7" ht="12" customHeight="1">
      <c r="A71" s="78"/>
      <c r="B71" s="118" t="s">
        <v>70</v>
      </c>
      <c r="C71" s="119">
        <v>48</v>
      </c>
      <c r="D71" s="119">
        <v>50</v>
      </c>
      <c r="E71" s="120">
        <v>52</v>
      </c>
      <c r="F71" s="113"/>
      <c r="G71" s="76"/>
    </row>
    <row r="72" spans="1:7" ht="12.75" customHeight="1" thickBot="1">
      <c r="A72" s="78"/>
      <c r="B72" s="99" t="s">
        <v>71</v>
      </c>
      <c r="C72" s="100">
        <f>(G46/C71)</f>
        <v>21866.25</v>
      </c>
      <c r="D72" s="100">
        <f>(G46/D71)</f>
        <v>20991.599999999999</v>
      </c>
      <c r="E72" s="121">
        <f>(G46/E71)</f>
        <v>20184.23076923077</v>
      </c>
      <c r="F72" s="113"/>
      <c r="G72" s="76"/>
    </row>
    <row r="73" spans="1:7" ht="15.6" customHeight="1">
      <c r="A73" s="78"/>
      <c r="B73" s="104" t="s">
        <v>72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2022-06-29T21:14:16Z</dcterms:modified>
  <cp:category/>
  <cp:contentStatus/>
</cp:coreProperties>
</file>