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Quirihue\"/>
    </mc:Choice>
  </mc:AlternateContent>
  <xr:revisionPtr revIDLastSave="0" documentId="11_4301CA5E3EC848B368B22BBD223DB42DAD53DBB8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PINO" sheetId="1" r:id="rId1"/>
  </sheets>
  <calcPr calcId="152511"/>
</workbook>
</file>

<file path=xl/calcChain.xml><?xml version="1.0" encoding="utf-8"?>
<calcChain xmlns="http://schemas.openxmlformats.org/spreadsheetml/2006/main">
  <c r="C66" i="1" l="1"/>
  <c r="C65" i="1"/>
  <c r="C64" i="1"/>
  <c r="C63" i="1"/>
  <c r="C62" i="1"/>
  <c r="C61" i="1"/>
  <c r="G12" i="1" l="1"/>
  <c r="G41" i="1" l="1"/>
  <c r="G21" i="1"/>
  <c r="G27" i="1" l="1"/>
  <c r="C67" i="1"/>
  <c r="D64" i="1" s="1"/>
  <c r="G42" i="1"/>
  <c r="G47" i="1"/>
  <c r="D61" i="1" l="1"/>
  <c r="D65" i="1"/>
  <c r="D66" i="1"/>
  <c r="G22" i="1"/>
  <c r="G44" i="1" s="1"/>
  <c r="D63" i="1"/>
  <c r="G37" i="1"/>
  <c r="G32" i="1"/>
  <c r="D67" i="1" l="1"/>
  <c r="G45" i="1"/>
  <c r="G46" i="1" s="1"/>
  <c r="D72" i="1" s="1"/>
  <c r="G48" i="1" l="1"/>
  <c r="C72" i="1"/>
  <c r="E72" i="1"/>
</calcChain>
</file>

<file path=xl/sharedStrings.xml><?xml version="1.0" encoding="utf-8"?>
<sst xmlns="http://schemas.openxmlformats.org/spreadsheetml/2006/main" count="97" uniqueCount="73">
  <si>
    <t>RUBRO O CULTIVO</t>
  </si>
  <si>
    <t>PINO</t>
  </si>
  <si>
    <t>RENDIMIENTO (Metro ruma/Há.)</t>
  </si>
  <si>
    <t>VARIEDAD</t>
  </si>
  <si>
    <t>INSIGNE</t>
  </si>
  <si>
    <t>FECHA ESTIMADA  PRECIO VENTA</t>
  </si>
  <si>
    <t>NIVEL TECNOLÓGICO</t>
  </si>
  <si>
    <t>INTERMEDIO</t>
  </si>
  <si>
    <t>PRECIO ESPERADO ($/Metro ruma)</t>
  </si>
  <si>
    <t>REGIÓN</t>
  </si>
  <si>
    <t>ÑUBLE</t>
  </si>
  <si>
    <t>INGRESO ESPERADO, con IVA ($)</t>
  </si>
  <si>
    <t>AGENCIA DE ÁREA</t>
  </si>
  <si>
    <t>QUIRIHUE</t>
  </si>
  <si>
    <t>DESTINO PRODUCCION</t>
  </si>
  <si>
    <t xml:space="preserve">VENTA CELCO </t>
  </si>
  <si>
    <t>COMUNA/LOCALIDAD</t>
  </si>
  <si>
    <t>TODAS</t>
  </si>
  <si>
    <t>FECHA DE COSECHA</t>
  </si>
  <si>
    <t>FECHA PRECIO INSUMOS</t>
  </si>
  <si>
    <t>CONTINGENCIA</t>
  </si>
  <si>
    <t>INCENDIO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</si>
  <si>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</si>
  <si>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</si>
  <si>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</si>
  <si>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</si>
  <si>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</si>
  <si>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</si>
  <si>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</si>
  <si>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</si>
  <si>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</si>
  <si>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ANUAL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</si>
  <si>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</si>
  <si>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</si>
  <si>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</si>
  <si>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</si>
  <si>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</si>
  <si>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</si>
  <si>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</si>
  <si>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</si>
  <si>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</si>
  <si>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</si>
  <si>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</si>
  <si>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</si>
  <si>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</si>
  <si>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</si>
  <si>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</si>
  <si>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</si>
  <si>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</si>
  <si>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</si>
  <si>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</si>
  <si>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</si>
  <si>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</si>
  <si>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</si>
  <si>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</si>
  <si>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</si>
  <si>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</si>
  <si>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</si>
  <si>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</si>
  <si>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</si>
  <si>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</si>
  <si>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</si>
  <si>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</si>
  <si>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</si>
  <si>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</si>
  <si>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</si>
  <si>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</si>
  <si>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</si>
  <si>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</si>
  <si>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</si>
  <si>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(metros/hà)</t>
  </si>
  <si>
    <t>Costo unitario ($/metro)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</si>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</sst>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vertical="center" wrapText="1"/>
    </xf>
    <xf numFmtId="0" fontId="20" fillId="10" borderId="57" xfId="0" applyFont="1" applyFill="1" applyBorder="1" applyAlignment="1">
      <alignment horizontal="right"/>
    </xf>
    <xf numFmtId="17" fontId="20" fillId="0" borderId="58" xfId="0" applyNumberFormat="1" applyFont="1" applyBorder="1" applyAlignment="1">
      <alignment horizontal="right"/>
    </xf>
    <xf numFmtId="3" fontId="20" fillId="10" borderId="56" xfId="0" applyNumberFormat="1" applyFont="1" applyFill="1" applyBorder="1" applyAlignment="1">
      <alignment horizontal="right"/>
    </xf>
    <xf numFmtId="17" fontId="20" fillId="10" borderId="59" xfId="0" applyNumberFormat="1" applyFont="1" applyFill="1" applyBorder="1" applyAlignment="1">
      <alignment horizontal="right"/>
    </xf>
    <xf numFmtId="3" fontId="20" fillId="10" borderId="59" xfId="0" applyNumberFormat="1" applyFont="1" applyFill="1" applyBorder="1" applyAlignment="1">
      <alignment horizontal="right"/>
    </xf>
    <xf numFmtId="3" fontId="20" fillId="10" borderId="57" xfId="0" applyNumberFormat="1" applyFont="1" applyFill="1" applyBorder="1" applyAlignment="1">
      <alignment horizontal="right"/>
    </xf>
    <xf numFmtId="0" fontId="20" fillId="10" borderId="59" xfId="0" applyFont="1" applyFill="1" applyBorder="1" applyAlignment="1">
      <alignment horizontal="right"/>
    </xf>
    <xf numFmtId="0" fontId="20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/>
    </xf>
    <xf numFmtId="0" fontId="21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3" fontId="20" fillId="0" borderId="62" xfId="0" applyNumberFormat="1" applyFont="1" applyBorder="1"/>
    <xf numFmtId="3" fontId="21" fillId="0" borderId="57" xfId="0" applyNumberFormat="1" applyFont="1" applyBorder="1"/>
    <xf numFmtId="0" fontId="21" fillId="0" borderId="64" xfId="0" applyFont="1" applyBorder="1" applyAlignment="1">
      <alignment wrapText="1"/>
    </xf>
    <xf numFmtId="0" fontId="21" fillId="0" borderId="65" xfId="0" applyFont="1" applyBorder="1" applyAlignment="1">
      <alignment horizontal="center"/>
    </xf>
    <xf numFmtId="164" fontId="21" fillId="0" borderId="65" xfId="0" applyNumberFormat="1" applyFont="1" applyBorder="1" applyAlignment="1">
      <alignment horizontal="center"/>
    </xf>
    <xf numFmtId="3" fontId="20" fillId="0" borderId="66" xfId="0" applyNumberFormat="1" applyFont="1" applyBorder="1"/>
    <xf numFmtId="3" fontId="21" fillId="10" borderId="6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3"/>
  <sheetViews>
    <sheetView showGridLines="0" tabSelected="1" topLeftCell="A6" workbookViewId="0">
      <selection activeCell="F64" sqref="F6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49" t="s">
        <v>2</v>
      </c>
      <c r="F9" s="150"/>
      <c r="G9" s="128">
        <v>50</v>
      </c>
    </row>
    <row r="10" spans="1:7" ht="38.25" customHeight="1">
      <c r="A10" s="5"/>
      <c r="B10" s="8" t="s">
        <v>3</v>
      </c>
      <c r="C10" s="126" t="s">
        <v>4</v>
      </c>
      <c r="D10" s="9"/>
      <c r="E10" s="147" t="s">
        <v>5</v>
      </c>
      <c r="F10" s="148"/>
      <c r="G10" s="129">
        <v>44531</v>
      </c>
    </row>
    <row r="11" spans="1:7" ht="18" customHeight="1">
      <c r="A11" s="5"/>
      <c r="B11" s="8" t="s">
        <v>6</v>
      </c>
      <c r="C11" s="126" t="s">
        <v>7</v>
      </c>
      <c r="D11" s="9"/>
      <c r="E11" s="147" t="s">
        <v>8</v>
      </c>
      <c r="F11" s="148"/>
      <c r="G11" s="130">
        <v>30000</v>
      </c>
    </row>
    <row r="12" spans="1:7" ht="11.25" customHeight="1">
      <c r="A12" s="5"/>
      <c r="B12" s="8" t="s">
        <v>9</v>
      </c>
      <c r="C12" s="126" t="s">
        <v>10</v>
      </c>
      <c r="D12" s="9"/>
      <c r="E12" s="12" t="s">
        <v>11</v>
      </c>
      <c r="F12" s="13"/>
      <c r="G12" s="131">
        <f>G11*G9</f>
        <v>1500000</v>
      </c>
    </row>
    <row r="13" spans="1:7" ht="11.25" customHeight="1">
      <c r="A13" s="5"/>
      <c r="B13" s="8" t="s">
        <v>12</v>
      </c>
      <c r="C13" s="126" t="s">
        <v>13</v>
      </c>
      <c r="D13" s="9"/>
      <c r="E13" s="147" t="s">
        <v>14</v>
      </c>
      <c r="F13" s="148"/>
      <c r="G13" s="132" t="s">
        <v>15</v>
      </c>
    </row>
    <row r="14" spans="1:7" ht="13.5" customHeight="1">
      <c r="A14" s="5"/>
      <c r="B14" s="8" t="s">
        <v>16</v>
      </c>
      <c r="C14" s="126" t="s">
        <v>17</v>
      </c>
      <c r="D14" s="9"/>
      <c r="E14" s="147" t="s">
        <v>18</v>
      </c>
      <c r="F14" s="148"/>
      <c r="G14" s="129">
        <v>44621</v>
      </c>
    </row>
    <row r="15" spans="1:7" ht="25.5" customHeight="1" thickBot="1">
      <c r="A15" s="5"/>
      <c r="B15" s="8" t="s">
        <v>19</v>
      </c>
      <c r="C15" s="127">
        <v>44618</v>
      </c>
      <c r="D15" s="9"/>
      <c r="E15" s="153" t="s">
        <v>20</v>
      </c>
      <c r="F15" s="154"/>
      <c r="G15" s="133" t="s">
        <v>21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1" t="s">
        <v>22</v>
      </c>
      <c r="C17" s="152"/>
      <c r="D17" s="152"/>
      <c r="E17" s="152"/>
      <c r="F17" s="152"/>
      <c r="G17" s="152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4" t="s">
        <v>23</v>
      </c>
      <c r="C21" s="135" t="s">
        <v>30</v>
      </c>
      <c r="D21" s="136">
        <v>100</v>
      </c>
      <c r="E21" s="137" t="s">
        <v>31</v>
      </c>
      <c r="F21" s="138">
        <v>6000</v>
      </c>
      <c r="G21" s="139">
        <f>(F21*D21)*1.19</f>
        <v>714000</v>
      </c>
    </row>
    <row r="22" spans="1:7" ht="12.75" customHeight="1">
      <c r="A22" s="20"/>
      <c r="B22" s="30" t="s">
        <v>32</v>
      </c>
      <c r="C22" s="31"/>
      <c r="D22" s="31"/>
      <c r="E22" s="31"/>
      <c r="F22" s="32"/>
      <c r="G22" s="33">
        <f>SUM(G21:G21)</f>
        <v>714000</v>
      </c>
    </row>
    <row r="23" spans="1:7" ht="12" customHeight="1">
      <c r="A23" s="2"/>
      <c r="B23" s="21"/>
      <c r="C23" s="23"/>
      <c r="D23" s="23"/>
      <c r="E23" s="23"/>
      <c r="F23" s="34"/>
      <c r="G23" s="34"/>
    </row>
    <row r="24" spans="1:7" ht="12" customHeight="1">
      <c r="A24" s="5"/>
      <c r="B24" s="35" t="s">
        <v>33</v>
      </c>
      <c r="C24" s="36"/>
      <c r="D24" s="37"/>
      <c r="E24" s="37"/>
      <c r="F24" s="38"/>
      <c r="G24" s="38"/>
    </row>
    <row r="25" spans="1:7" ht="24" customHeight="1">
      <c r="A25" s="5"/>
      <c r="B25" s="39" t="s">
        <v>24</v>
      </c>
      <c r="C25" s="40" t="s">
        <v>25</v>
      </c>
      <c r="D25" s="40" t="s">
        <v>26</v>
      </c>
      <c r="E25" s="39" t="s">
        <v>27</v>
      </c>
      <c r="F25" s="40" t="s">
        <v>28</v>
      </c>
      <c r="G25" s="39" t="s">
        <v>29</v>
      </c>
    </row>
    <row r="26" spans="1:7" ht="12" customHeight="1">
      <c r="A26" s="5"/>
      <c r="B26" s="41"/>
      <c r="C26" s="42"/>
      <c r="D26" s="42"/>
      <c r="E26" s="42"/>
      <c r="F26" s="123"/>
      <c r="G26" s="123"/>
    </row>
    <row r="27" spans="1:7" ht="12" customHeight="1">
      <c r="A27" s="5"/>
      <c r="B27" s="43" t="s">
        <v>34</v>
      </c>
      <c r="C27" s="44"/>
      <c r="D27" s="44"/>
      <c r="E27" s="44"/>
      <c r="F27" s="45"/>
      <c r="G27" s="124">
        <f>SUM(G26)</f>
        <v>0</v>
      </c>
    </row>
    <row r="28" spans="1:7" ht="12" customHeight="1">
      <c r="A28" s="2"/>
      <c r="B28" s="46"/>
      <c r="C28" s="47"/>
      <c r="D28" s="47"/>
      <c r="E28" s="47"/>
      <c r="F28" s="48"/>
      <c r="G28" s="48"/>
    </row>
    <row r="29" spans="1:7" ht="12" customHeight="1">
      <c r="A29" s="5"/>
      <c r="B29" s="35" t="s">
        <v>35</v>
      </c>
      <c r="C29" s="36"/>
      <c r="D29" s="37"/>
      <c r="E29" s="37"/>
      <c r="F29" s="38"/>
      <c r="G29" s="38"/>
    </row>
    <row r="30" spans="1:7" ht="24" customHeight="1">
      <c r="A30" s="5"/>
      <c r="B30" s="49" t="s">
        <v>24</v>
      </c>
      <c r="C30" s="49" t="s">
        <v>25</v>
      </c>
      <c r="D30" s="49" t="s">
        <v>26</v>
      </c>
      <c r="E30" s="49" t="s">
        <v>27</v>
      </c>
      <c r="F30" s="50" t="s">
        <v>28</v>
      </c>
      <c r="G30" s="49" t="s">
        <v>29</v>
      </c>
    </row>
    <row r="31" spans="1:7" ht="12.75" customHeight="1">
      <c r="A31" s="20"/>
      <c r="B31" s="10"/>
      <c r="C31" s="28"/>
      <c r="D31" s="29"/>
      <c r="E31" s="11"/>
      <c r="F31" s="14"/>
      <c r="G31" s="14"/>
    </row>
    <row r="32" spans="1:7" ht="12.75" customHeight="1">
      <c r="A32" s="5"/>
      <c r="B32" s="51" t="s">
        <v>36</v>
      </c>
      <c r="C32" s="52"/>
      <c r="D32" s="52"/>
      <c r="E32" s="52"/>
      <c r="F32" s="53"/>
      <c r="G32" s="54">
        <f>SUM(G31:G31)</f>
        <v>0</v>
      </c>
    </row>
    <row r="33" spans="1:11" ht="12" customHeight="1">
      <c r="A33" s="2"/>
      <c r="B33" s="46"/>
      <c r="C33" s="47"/>
      <c r="D33" s="47"/>
      <c r="E33" s="47"/>
      <c r="F33" s="48"/>
      <c r="G33" s="48"/>
    </row>
    <row r="34" spans="1:11" ht="12" customHeight="1">
      <c r="A34" s="5"/>
      <c r="B34" s="35" t="s">
        <v>37</v>
      </c>
      <c r="C34" s="36"/>
      <c r="D34" s="37"/>
      <c r="E34" s="37"/>
      <c r="F34" s="38"/>
      <c r="G34" s="38"/>
    </row>
    <row r="35" spans="1:11" ht="24" customHeight="1">
      <c r="A35" s="5"/>
      <c r="B35" s="50" t="s">
        <v>38</v>
      </c>
      <c r="C35" s="50" t="s">
        <v>39</v>
      </c>
      <c r="D35" s="50" t="s">
        <v>40</v>
      </c>
      <c r="E35" s="50" t="s">
        <v>27</v>
      </c>
      <c r="F35" s="50" t="s">
        <v>28</v>
      </c>
      <c r="G35" s="50" t="s">
        <v>29</v>
      </c>
      <c r="K35" s="122"/>
    </row>
    <row r="36" spans="1:11" ht="12.75" customHeight="1">
      <c r="A36" s="20"/>
      <c r="B36" s="55"/>
      <c r="C36" s="56"/>
      <c r="D36" s="56"/>
      <c r="E36" s="56"/>
      <c r="F36" s="56"/>
      <c r="G36" s="56"/>
      <c r="K36" s="122"/>
    </row>
    <row r="37" spans="1:11" ht="13.5" customHeight="1">
      <c r="A37" s="5"/>
      <c r="B37" s="57" t="s">
        <v>41</v>
      </c>
      <c r="C37" s="58"/>
      <c r="D37" s="58"/>
      <c r="E37" s="58"/>
      <c r="F37" s="59"/>
      <c r="G37" s="60">
        <f>SUM(G36:G36)</f>
        <v>0</v>
      </c>
    </row>
    <row r="38" spans="1:11" ht="12" customHeight="1">
      <c r="A38" s="2"/>
      <c r="B38" s="46"/>
      <c r="C38" s="47"/>
      <c r="D38" s="47"/>
      <c r="E38" s="61"/>
      <c r="F38" s="48"/>
      <c r="G38" s="48"/>
    </row>
    <row r="39" spans="1:11" ht="12" customHeight="1">
      <c r="A39" s="5"/>
      <c r="B39" s="35" t="s">
        <v>42</v>
      </c>
      <c r="C39" s="36"/>
      <c r="D39" s="37"/>
      <c r="E39" s="37"/>
      <c r="F39" s="38"/>
      <c r="G39" s="38"/>
    </row>
    <row r="40" spans="1:11" ht="24" customHeight="1" thickBot="1">
      <c r="A40" s="5"/>
      <c r="B40" s="49" t="s">
        <v>43</v>
      </c>
      <c r="C40" s="50" t="s">
        <v>39</v>
      </c>
      <c r="D40" s="50" t="s">
        <v>40</v>
      </c>
      <c r="E40" s="49" t="s">
        <v>27</v>
      </c>
      <c r="F40" s="50" t="s">
        <v>28</v>
      </c>
      <c r="G40" s="49" t="s">
        <v>29</v>
      </c>
    </row>
    <row r="41" spans="1:11" ht="12.75" customHeight="1">
      <c r="A41" s="20"/>
      <c r="B41" s="140" t="s">
        <v>44</v>
      </c>
      <c r="C41" s="141" t="s">
        <v>25</v>
      </c>
      <c r="D41" s="142">
        <v>4</v>
      </c>
      <c r="E41" s="141" t="s">
        <v>45</v>
      </c>
      <c r="F41" s="143">
        <v>60000</v>
      </c>
      <c r="G41" s="144">
        <f>(F41*D41)*1.19</f>
        <v>285600</v>
      </c>
    </row>
    <row r="42" spans="1:11" ht="13.5" customHeight="1">
      <c r="A42" s="5"/>
      <c r="B42" s="62" t="s">
        <v>46</v>
      </c>
      <c r="C42" s="63"/>
      <c r="D42" s="63"/>
      <c r="E42" s="63"/>
      <c r="F42" s="64"/>
      <c r="G42" s="65">
        <f>SUM(G41)</f>
        <v>285600</v>
      </c>
    </row>
    <row r="43" spans="1:11" ht="12" customHeight="1">
      <c r="A43" s="2"/>
      <c r="B43" s="81"/>
      <c r="C43" s="81"/>
      <c r="D43" s="81"/>
      <c r="E43" s="81"/>
      <c r="F43" s="82"/>
      <c r="G43" s="82"/>
    </row>
    <row r="44" spans="1:11" ht="12" customHeight="1">
      <c r="A44" s="78"/>
      <c r="B44" s="83" t="s">
        <v>47</v>
      </c>
      <c r="C44" s="84"/>
      <c r="D44" s="84"/>
      <c r="E44" s="84"/>
      <c r="F44" s="84"/>
      <c r="G44" s="85">
        <f>G22+G27+G32+G37+G42</f>
        <v>999600</v>
      </c>
    </row>
    <row r="45" spans="1:11" ht="12" customHeight="1">
      <c r="A45" s="78"/>
      <c r="B45" s="86" t="s">
        <v>48</v>
      </c>
      <c r="C45" s="67"/>
      <c r="D45" s="67"/>
      <c r="E45" s="67"/>
      <c r="F45" s="67"/>
      <c r="G45" s="87">
        <f>G44*0.05</f>
        <v>49980</v>
      </c>
    </row>
    <row r="46" spans="1:11" ht="12" customHeight="1">
      <c r="A46" s="78"/>
      <c r="B46" s="88" t="s">
        <v>49</v>
      </c>
      <c r="C46" s="66"/>
      <c r="D46" s="66"/>
      <c r="E46" s="66"/>
      <c r="F46" s="66"/>
      <c r="G46" s="89">
        <f>G45+G44</f>
        <v>1049580</v>
      </c>
    </row>
    <row r="47" spans="1:11" ht="12" customHeight="1">
      <c r="A47" s="78"/>
      <c r="B47" s="86" t="s">
        <v>50</v>
      </c>
      <c r="C47" s="67"/>
      <c r="D47" s="67"/>
      <c r="E47" s="67"/>
      <c r="F47" s="67"/>
      <c r="G47" s="87">
        <f>G12</f>
        <v>1500000</v>
      </c>
    </row>
    <row r="48" spans="1:11" ht="12" customHeight="1">
      <c r="A48" s="78"/>
      <c r="B48" s="90" t="s">
        <v>51</v>
      </c>
      <c r="C48" s="91"/>
      <c r="D48" s="91"/>
      <c r="E48" s="91"/>
      <c r="F48" s="91"/>
      <c r="G48" s="92">
        <f>G47-G46</f>
        <v>450420</v>
      </c>
    </row>
    <row r="49" spans="1:7" ht="12" customHeight="1">
      <c r="A49" s="78"/>
      <c r="B49" s="79" t="s">
        <v>52</v>
      </c>
      <c r="C49" s="80"/>
      <c r="D49" s="80"/>
      <c r="E49" s="80"/>
      <c r="F49" s="80"/>
      <c r="G49" s="75"/>
    </row>
    <row r="50" spans="1:7" ht="12.75" customHeight="1" thickBot="1">
      <c r="A50" s="78"/>
      <c r="B50" s="93"/>
      <c r="C50" s="80"/>
      <c r="D50" s="80"/>
      <c r="E50" s="80"/>
      <c r="F50" s="80"/>
      <c r="G50" s="75"/>
    </row>
    <row r="51" spans="1:7" ht="12" customHeight="1">
      <c r="A51" s="78"/>
      <c r="B51" s="105" t="s">
        <v>53</v>
      </c>
      <c r="C51" s="106"/>
      <c r="D51" s="106"/>
      <c r="E51" s="106"/>
      <c r="F51" s="107"/>
      <c r="G51" s="75"/>
    </row>
    <row r="52" spans="1:7" ht="12" customHeight="1">
      <c r="A52" s="78"/>
      <c r="B52" s="108" t="s">
        <v>54</v>
      </c>
      <c r="C52" s="77"/>
      <c r="D52" s="77"/>
      <c r="E52" s="77"/>
      <c r="F52" s="109"/>
      <c r="G52" s="75"/>
    </row>
    <row r="53" spans="1:7" ht="12" customHeight="1">
      <c r="A53" s="78"/>
      <c r="B53" s="108" t="s">
        <v>55</v>
      </c>
      <c r="C53" s="77"/>
      <c r="D53" s="77"/>
      <c r="E53" s="77"/>
      <c r="F53" s="109"/>
      <c r="G53" s="75"/>
    </row>
    <row r="54" spans="1:7" ht="12" customHeight="1">
      <c r="A54" s="78"/>
      <c r="B54" s="108" t="s">
        <v>56</v>
      </c>
      <c r="C54" s="77"/>
      <c r="D54" s="77"/>
      <c r="E54" s="77"/>
      <c r="F54" s="109"/>
      <c r="G54" s="75"/>
    </row>
    <row r="55" spans="1:7" ht="12" customHeight="1">
      <c r="A55" s="78"/>
      <c r="B55" s="108" t="s">
        <v>57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58</v>
      </c>
      <c r="C56" s="77"/>
      <c r="D56" s="77"/>
      <c r="E56" s="77"/>
      <c r="F56" s="109"/>
      <c r="G56" s="75"/>
    </row>
    <row r="57" spans="1:7" ht="12.75" customHeight="1" thickBot="1">
      <c r="A57" s="78"/>
      <c r="B57" s="110" t="s">
        <v>59</v>
      </c>
      <c r="C57" s="111"/>
      <c r="D57" s="111"/>
      <c r="E57" s="111"/>
      <c r="F57" s="112"/>
      <c r="G57" s="75"/>
    </row>
    <row r="58" spans="1:7" ht="12.75" customHeight="1">
      <c r="A58" s="78"/>
      <c r="B58" s="103"/>
      <c r="C58" s="77"/>
      <c r="D58" s="77"/>
      <c r="E58" s="77"/>
      <c r="F58" s="77"/>
      <c r="G58" s="75"/>
    </row>
    <row r="59" spans="1:7" ht="15" customHeight="1" thickBot="1">
      <c r="A59" s="78"/>
      <c r="B59" s="145" t="s">
        <v>60</v>
      </c>
      <c r="C59" s="146"/>
      <c r="D59" s="102"/>
      <c r="E59" s="69"/>
      <c r="F59" s="69"/>
      <c r="G59" s="75"/>
    </row>
    <row r="60" spans="1:7" ht="12" customHeight="1">
      <c r="A60" s="78"/>
      <c r="B60" s="95" t="s">
        <v>43</v>
      </c>
      <c r="C60" s="70" t="s">
        <v>61</v>
      </c>
      <c r="D60" s="96" t="s">
        <v>62</v>
      </c>
      <c r="E60" s="69"/>
      <c r="F60" s="69"/>
      <c r="G60" s="75"/>
    </row>
    <row r="61" spans="1:7" ht="12" customHeight="1">
      <c r="A61" s="78"/>
      <c r="B61" s="97" t="s">
        <v>63</v>
      </c>
      <c r="C61" s="71">
        <f>G22</f>
        <v>714000</v>
      </c>
      <c r="D61" s="98">
        <f>(C61/C67)</f>
        <v>0.68027210884353739</v>
      </c>
      <c r="E61" s="69"/>
      <c r="F61" s="69"/>
      <c r="G61" s="75"/>
    </row>
    <row r="62" spans="1:7" ht="12" customHeight="1">
      <c r="A62" s="78"/>
      <c r="B62" s="97" t="s">
        <v>64</v>
      </c>
      <c r="C62" s="71">
        <f>G27</f>
        <v>0</v>
      </c>
      <c r="D62" s="98">
        <v>0</v>
      </c>
      <c r="E62" s="69"/>
      <c r="F62" s="69"/>
      <c r="G62" s="75"/>
    </row>
    <row r="63" spans="1:7" ht="12" customHeight="1">
      <c r="A63" s="78"/>
      <c r="B63" s="97" t="s">
        <v>65</v>
      </c>
      <c r="C63" s="71">
        <f>G32</f>
        <v>0</v>
      </c>
      <c r="D63" s="98">
        <f>(C63/C67)</f>
        <v>0</v>
      </c>
      <c r="E63" s="69"/>
      <c r="F63" s="69"/>
      <c r="G63" s="75"/>
    </row>
    <row r="64" spans="1:7" ht="12" customHeight="1">
      <c r="A64" s="78"/>
      <c r="B64" s="97" t="s">
        <v>38</v>
      </c>
      <c r="C64" s="71">
        <f>G37</f>
        <v>0</v>
      </c>
      <c r="D64" s="98">
        <f>(C64/C67)</f>
        <v>0</v>
      </c>
      <c r="E64" s="69"/>
      <c r="F64" s="69"/>
      <c r="G64" s="75"/>
    </row>
    <row r="65" spans="1:7" ht="12" customHeight="1">
      <c r="A65" s="78"/>
      <c r="B65" s="97" t="s">
        <v>66</v>
      </c>
      <c r="C65" s="72">
        <f>G42</f>
        <v>285600</v>
      </c>
      <c r="D65" s="98">
        <f>(C65/C67)</f>
        <v>0.27210884353741499</v>
      </c>
      <c r="E65" s="74"/>
      <c r="F65" s="74"/>
      <c r="G65" s="75"/>
    </row>
    <row r="66" spans="1:7" ht="12" customHeight="1">
      <c r="A66" s="78"/>
      <c r="B66" s="97" t="s">
        <v>67</v>
      </c>
      <c r="C66" s="72">
        <f>G45</f>
        <v>49980</v>
      </c>
      <c r="D66" s="98">
        <f>(C66/C67)</f>
        <v>4.7619047619047616E-2</v>
      </c>
      <c r="E66" s="74"/>
      <c r="F66" s="74"/>
      <c r="G66" s="75"/>
    </row>
    <row r="67" spans="1:7" ht="12.75" customHeight="1" thickBot="1">
      <c r="A67" s="78"/>
      <c r="B67" s="99" t="s">
        <v>68</v>
      </c>
      <c r="C67" s="100">
        <f>SUM(C61:C66)</f>
        <v>1049580</v>
      </c>
      <c r="D67" s="101">
        <f>SUM(D61:D66)</f>
        <v>1</v>
      </c>
      <c r="E67" s="74"/>
      <c r="F67" s="74"/>
      <c r="G67" s="75"/>
    </row>
    <row r="68" spans="1:7" ht="12" customHeight="1">
      <c r="A68" s="78"/>
      <c r="B68" s="93"/>
      <c r="C68" s="80"/>
      <c r="D68" s="80"/>
      <c r="E68" s="80"/>
      <c r="F68" s="80"/>
      <c r="G68" s="75"/>
    </row>
    <row r="69" spans="1:7" ht="12.75" customHeight="1">
      <c r="A69" s="78"/>
      <c r="B69" s="94"/>
      <c r="C69" s="80"/>
      <c r="D69" s="80"/>
      <c r="E69" s="80"/>
      <c r="F69" s="80"/>
      <c r="G69" s="75"/>
    </row>
    <row r="70" spans="1:7" ht="12" customHeight="1" thickBot="1">
      <c r="A70" s="68"/>
      <c r="B70" s="114"/>
      <c r="C70" s="115" t="s">
        <v>69</v>
      </c>
      <c r="D70" s="116"/>
      <c r="E70" s="117"/>
      <c r="F70" s="73"/>
      <c r="G70" s="75"/>
    </row>
    <row r="71" spans="1:7" ht="12" customHeight="1">
      <c r="A71" s="78"/>
      <c r="B71" s="118" t="s">
        <v>70</v>
      </c>
      <c r="C71" s="119">
        <v>48</v>
      </c>
      <c r="D71" s="119">
        <v>50</v>
      </c>
      <c r="E71" s="120">
        <v>52</v>
      </c>
      <c r="F71" s="113"/>
      <c r="G71" s="76"/>
    </row>
    <row r="72" spans="1:7" ht="12.75" customHeight="1" thickBot="1">
      <c r="A72" s="78"/>
      <c r="B72" s="99" t="s">
        <v>71</v>
      </c>
      <c r="C72" s="100">
        <f>(G46/C71)</f>
        <v>21866.25</v>
      </c>
      <c r="D72" s="100">
        <f>(G46/D71)</f>
        <v>20991.599999999999</v>
      </c>
      <c r="E72" s="121">
        <f>(G46/E71)</f>
        <v>20184.23076923077</v>
      </c>
      <c r="F72" s="113"/>
      <c r="G72" s="76"/>
    </row>
    <row r="73" spans="1:7" ht="15.6" customHeight="1">
      <c r="A73" s="78"/>
      <c r="B73" s="104" t="s">
        <v>72</v>
      </c>
      <c r="C73" s="77"/>
      <c r="D73" s="77"/>
      <c r="E73" s="77"/>
      <c r="F73" s="77"/>
      <c r="G73" s="77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2022-06-29T21:14:16Z</dcterms:modified>
  <cp:category/>
  <cp:contentStatus/>
</cp:coreProperties>
</file>