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62AC4FA93E38E640AFCAEA96061FF82325AAD8E8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8" i="1"/>
  <c r="G24" i="1"/>
  <c r="G22" i="1"/>
  <c r="G23" i="1"/>
  <c r="G21" i="1"/>
  <c r="F23" i="1"/>
  <c r="F22" i="1"/>
  <c r="C68" i="1" l="1"/>
  <c r="C67" i="1"/>
  <c r="G45" i="1" l="1"/>
  <c r="G47" i="1" s="1"/>
  <c r="C70" i="1" s="1"/>
  <c r="G12" i="1"/>
  <c r="G52" i="1" s="1"/>
  <c r="C66" i="1" l="1"/>
  <c r="G49" i="1" l="1"/>
  <c r="G50" i="1" s="1"/>
  <c r="C69" i="1"/>
  <c r="G51" i="1" l="1"/>
  <c r="D77" i="1" s="1"/>
  <c r="C71" i="1"/>
  <c r="E77" i="1" l="1"/>
  <c r="C77" i="1"/>
  <c r="G53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<sst xmlns="http://schemas.openxmlformats.org/spreadsheetml/2006/main" count="115" uniqueCount="85">
  <si>
    <t>RUBRO O CULTIVO</t>
  </si>
  <si>
    <t>GALLINAS PONEDORAS</t>
  </si>
  <si>
    <t>RENDIMIENTO (HUEVOS) 100 AVES</t>
  </si>
  <si>
    <t>VARIEDAD</t>
  </si>
  <si>
    <t>LOHMANN, ISA BROWN,HI -LINE BROWN</t>
  </si>
  <si>
    <t>FECHA ESTIMADA  PRECIO VENTA</t>
  </si>
  <si>
    <t>ANUAL</t>
  </si>
  <si>
    <t>NIVEL TECNOLÓGICO</t>
  </si>
  <si>
    <t>Medio</t>
  </si>
  <si>
    <t>PRECIO ESPERADO ($HUEVOS)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</si>
  <si>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</si>
  <si>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</si>
  <si>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</si>
  <si>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</si>
  <si>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</si>
  <si>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</si>
  <si>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LOCAL</t>
  </si>
  <si>
    <t>COMUNA/LOCALIDAD</t>
  </si>
  <si>
    <t>EL CARMEN SAN IGNACIO</t>
  </si>
  <si>
    <t>FECHA DE COSECHA</t>
  </si>
  <si>
    <t>FECHA PRECIO INSUMOS</t>
  </si>
  <si>
    <t>CONTINGENCIA</t>
  </si>
  <si>
    <t>SANITARIO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</si>
  <si>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</si>
  <si>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</si>
  <si>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</si>
  <si>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</si>
  <si>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</si>
  <si>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</si>
  <si>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</si>
  <si>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</si>
  <si>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,manejo gallinero</t>
  </si>
  <si>
    <t>JH</t>
  </si>
  <si>
    <t>anual</t>
  </si>
  <si>
    <t>manejos sanitarios</t>
  </si>
  <si>
    <t>cosecha y envasado huevos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</si>
  <si>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</si>
  <si>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</si>
  <si>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</si>
  <si>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</si>
  <si>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</si>
  <si>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</si>
  <si>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</si>
  <si>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</si>
  <si>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</si>
  <si>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</si>
  <si>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ALIMENTO</t>
  </si>
  <si>
    <t>ponedoras</t>
  </si>
  <si>
    <t>kg</t>
  </si>
  <si>
    <t>TRATAMIENTOS</t>
  </si>
  <si>
    <t>productos sanitarios</t>
  </si>
  <si>
    <t>unidad</t>
  </si>
  <si>
    <t>Subtotal Insumos</t>
  </si>
  <si>
    <t>OTROS</t>
  </si>
  <si>
    <t>Item</t>
  </si>
  <si>
    <t xml:space="preserve">Traslados 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</si>
  <si>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</si>
  <si>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</si>
  <si>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</si>
  <si>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</si>
  <si>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</si>
  <si>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</si>
  <si>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</si>
  <si>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</si>
  <si>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</si>
  <si>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</si>
  <si>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</si>
  <si>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</si>
  <si>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</si>
  <si>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</si>
  <si>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</si>
  <si>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</si>
  <si>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</si>
  <si>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</si>
  <si>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</si>
  <si>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</si>
  <si>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</si>
  <si>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</si>
  <si>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</si>
  <si>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</si>
  <si>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</si>
  <si>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($/huevo)</t>
  </si>
  <si>
    <t>Rendimiento (huevos/plantel)</t>
  </si>
  <si>
    <t>Costo unitario ($/huevo)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</si>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</sst>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165" fontId="4" fillId="0" borderId="6" xfId="0" applyNumberFormat="1" applyFont="1" applyFill="1" applyBorder="1"/>
    <xf numFmtId="3" fontId="4" fillId="0" borderId="6" xfId="0" applyNumberFormat="1" applyFont="1" applyFill="1" applyBorder="1" applyAlignment="1">
      <alignment horizontal="right" wrapText="1"/>
    </xf>
    <xf numFmtId="164" fontId="14" fillId="8" borderId="54" xfId="1" applyFont="1" applyFill="1" applyBorder="1" applyAlignment="1">
      <alignment vertical="center"/>
    </xf>
    <xf numFmtId="164" fontId="14" fillId="8" borderId="55" xfId="1" applyFont="1" applyFill="1" applyBorder="1" applyAlignment="1">
      <alignment vertical="center"/>
    </xf>
    <xf numFmtId="164" fontId="14" fillId="8" borderId="39" xfId="1" applyFont="1" applyFill="1" applyBorder="1" applyAlignment="1">
      <alignment vertical="center"/>
    </xf>
    <xf numFmtId="164" fontId="14" fillId="8" borderId="40" xfId="1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8"/>
  <sheetViews>
    <sheetView showGridLines="0" tabSelected="1" topLeftCell="A22" zoomScale="150" zoomScaleNormal="150" workbookViewId="0">
      <selection activeCell="F39" sqref="F39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4" t="s">
        <v>2</v>
      </c>
      <c r="F9" s="145"/>
      <c r="G9" s="9">
        <v>23000</v>
      </c>
    </row>
    <row r="10" spans="1:7" ht="38.25" customHeight="1">
      <c r="A10" s="5"/>
      <c r="B10" s="10" t="s">
        <v>3</v>
      </c>
      <c r="C10" s="11" t="s">
        <v>4</v>
      </c>
      <c r="D10" s="12"/>
      <c r="E10" s="142" t="s">
        <v>5</v>
      </c>
      <c r="F10" s="143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2" t="s">
        <v>9</v>
      </c>
      <c r="F11" s="143"/>
      <c r="G11" s="134">
        <v>130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35">
        <f>(G9*G11)</f>
        <v>2990000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2" t="s">
        <v>15</v>
      </c>
      <c r="F13" s="143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2" t="s">
        <v>19</v>
      </c>
      <c r="F14" s="143"/>
      <c r="G14" s="14" t="s">
        <v>6</v>
      </c>
    </row>
    <row r="15" spans="1:7" ht="25.5" customHeight="1">
      <c r="A15" s="5"/>
      <c r="B15" s="10" t="s">
        <v>20</v>
      </c>
      <c r="C15" s="19">
        <v>44562</v>
      </c>
      <c r="D15" s="12"/>
      <c r="E15" s="148" t="s">
        <v>21</v>
      </c>
      <c r="F15" s="149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6" t="s">
        <v>23</v>
      </c>
      <c r="C17" s="147"/>
      <c r="D17" s="147"/>
      <c r="E17" s="147"/>
      <c r="F17" s="147"/>
      <c r="G17" s="147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2.75" customHeight="1">
      <c r="A21" s="25"/>
      <c r="B21" s="13" t="s">
        <v>31</v>
      </c>
      <c r="C21" s="33" t="s">
        <v>32</v>
      </c>
      <c r="D21" s="34">
        <v>12</v>
      </c>
      <c r="E21" s="13" t="s">
        <v>33</v>
      </c>
      <c r="F21" s="18">
        <v>18500</v>
      </c>
      <c r="G21" s="18">
        <f>D21*F21</f>
        <v>222000</v>
      </c>
    </row>
    <row r="22" spans="1:7" ht="25.5" customHeight="1">
      <c r="A22" s="25"/>
      <c r="B22" s="13" t="s">
        <v>34</v>
      </c>
      <c r="C22" s="33" t="s">
        <v>32</v>
      </c>
      <c r="D22" s="34">
        <v>6</v>
      </c>
      <c r="E22" s="13" t="s">
        <v>33</v>
      </c>
      <c r="F22" s="18">
        <f>F21</f>
        <v>18500</v>
      </c>
      <c r="G22" s="18">
        <f t="shared" ref="G22:G23" si="0">D22*F22</f>
        <v>111000</v>
      </c>
    </row>
    <row r="23" spans="1:7" ht="12.75" customHeight="1">
      <c r="A23" s="25"/>
      <c r="B23" s="13" t="s">
        <v>35</v>
      </c>
      <c r="C23" s="33" t="s">
        <v>32</v>
      </c>
      <c r="D23" s="34">
        <v>15</v>
      </c>
      <c r="E23" s="13" t="s">
        <v>33</v>
      </c>
      <c r="F23" s="18">
        <f>F22</f>
        <v>18500</v>
      </c>
      <c r="G23" s="18">
        <f t="shared" si="0"/>
        <v>277500</v>
      </c>
    </row>
    <row r="24" spans="1:7" ht="12.75" customHeight="1">
      <c r="A24" s="25"/>
      <c r="B24" s="35" t="s">
        <v>36</v>
      </c>
      <c r="C24" s="36"/>
      <c r="D24" s="36"/>
      <c r="E24" s="36"/>
      <c r="F24" s="37"/>
      <c r="G24" s="38">
        <f>SUM(G21:G23)</f>
        <v>610500</v>
      </c>
    </row>
    <row r="25" spans="1:7" ht="12" customHeight="1">
      <c r="A25" s="2"/>
      <c r="B25" s="26"/>
      <c r="C25" s="28"/>
      <c r="D25" s="28"/>
      <c r="E25" s="28"/>
      <c r="F25" s="39"/>
      <c r="G25" s="39"/>
    </row>
    <row r="26" spans="1:7" ht="12" customHeight="1">
      <c r="A26" s="5"/>
      <c r="B26" s="40" t="s">
        <v>37</v>
      </c>
      <c r="C26" s="41"/>
      <c r="D26" s="42"/>
      <c r="E26" s="42"/>
      <c r="F26" s="43"/>
      <c r="G26" s="43"/>
    </row>
    <row r="27" spans="1:7" ht="24" customHeight="1">
      <c r="A27" s="5"/>
      <c r="B27" s="44" t="s">
        <v>25</v>
      </c>
      <c r="C27" s="45" t="s">
        <v>26</v>
      </c>
      <c r="D27" s="45" t="s">
        <v>27</v>
      </c>
      <c r="E27" s="44" t="s">
        <v>28</v>
      </c>
      <c r="F27" s="45" t="s">
        <v>29</v>
      </c>
      <c r="G27" s="44" t="s">
        <v>30</v>
      </c>
    </row>
    <row r="28" spans="1:7" ht="12" customHeight="1">
      <c r="A28" s="5"/>
      <c r="B28" s="46"/>
      <c r="C28" s="47" t="s">
        <v>38</v>
      </c>
      <c r="D28" s="47"/>
      <c r="E28" s="47"/>
      <c r="F28" s="46"/>
      <c r="G28" s="46"/>
    </row>
    <row r="29" spans="1:7" ht="12" customHeight="1">
      <c r="A29" s="5"/>
      <c r="B29" s="48" t="s">
        <v>39</v>
      </c>
      <c r="C29" s="49"/>
      <c r="D29" s="49"/>
      <c r="E29" s="49"/>
      <c r="F29" s="50"/>
      <c r="G29" s="50"/>
    </row>
    <row r="30" spans="1:7" ht="12" customHeight="1">
      <c r="A30" s="2"/>
      <c r="B30" s="51"/>
      <c r="C30" s="52"/>
      <c r="D30" s="52"/>
      <c r="E30" s="52"/>
      <c r="F30" s="53"/>
      <c r="G30" s="53"/>
    </row>
    <row r="31" spans="1:7" ht="12" customHeight="1">
      <c r="A31" s="5"/>
      <c r="B31" s="40" t="s">
        <v>40</v>
      </c>
      <c r="C31" s="41"/>
      <c r="D31" s="42"/>
      <c r="E31" s="42"/>
      <c r="F31" s="43"/>
      <c r="G31" s="43"/>
    </row>
    <row r="32" spans="1:7" ht="24" customHeight="1">
      <c r="A32" s="5"/>
      <c r="B32" s="54" t="s">
        <v>25</v>
      </c>
      <c r="C32" s="54" t="s">
        <v>26</v>
      </c>
      <c r="D32" s="54" t="s">
        <v>27</v>
      </c>
      <c r="E32" s="54" t="s">
        <v>28</v>
      </c>
      <c r="F32" s="55" t="s">
        <v>29</v>
      </c>
      <c r="G32" s="54" t="s">
        <v>30</v>
      </c>
    </row>
    <row r="33" spans="1:11" ht="12.75" customHeight="1">
      <c r="A33" s="5"/>
      <c r="B33" s="56" t="s">
        <v>41</v>
      </c>
      <c r="C33" s="57"/>
      <c r="D33" s="57"/>
      <c r="E33" s="57"/>
      <c r="F33" s="58"/>
      <c r="G33" s="59">
        <v>0</v>
      </c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42</v>
      </c>
      <c r="C35" s="41"/>
      <c r="D35" s="42"/>
      <c r="E35" s="42"/>
      <c r="F35" s="43"/>
      <c r="G35" s="43"/>
    </row>
    <row r="36" spans="1:11" ht="24" customHeight="1">
      <c r="A36" s="5"/>
      <c r="B36" s="55" t="s">
        <v>43</v>
      </c>
      <c r="C36" s="55" t="s">
        <v>44</v>
      </c>
      <c r="D36" s="55" t="s">
        <v>45</v>
      </c>
      <c r="E36" s="55" t="s">
        <v>28</v>
      </c>
      <c r="F36" s="55" t="s">
        <v>29</v>
      </c>
      <c r="G36" s="55" t="s">
        <v>30</v>
      </c>
      <c r="K36" s="133"/>
    </row>
    <row r="37" spans="1:11" ht="12.75" customHeight="1">
      <c r="A37" s="25"/>
      <c r="B37" s="60" t="s">
        <v>46</v>
      </c>
      <c r="C37" s="61"/>
      <c r="D37" s="61"/>
      <c r="E37" s="61"/>
      <c r="F37" s="61"/>
      <c r="G37" s="61"/>
      <c r="K37" s="133"/>
    </row>
    <row r="38" spans="1:11" ht="12.75" customHeight="1">
      <c r="A38" s="25"/>
      <c r="B38" s="16" t="s">
        <v>47</v>
      </c>
      <c r="C38" s="62" t="s">
        <v>48</v>
      </c>
      <c r="D38" s="63">
        <v>2000</v>
      </c>
      <c r="E38" s="62" t="s">
        <v>33</v>
      </c>
      <c r="F38" s="64">
        <v>480</v>
      </c>
      <c r="G38" s="64">
        <f>D38*F38</f>
        <v>960000</v>
      </c>
    </row>
    <row r="39" spans="1:11" ht="12.75" customHeight="1">
      <c r="A39" s="25"/>
      <c r="B39" s="65" t="s">
        <v>49</v>
      </c>
      <c r="C39" s="66"/>
      <c r="D39" s="17"/>
      <c r="E39" s="66"/>
      <c r="F39" s="64"/>
      <c r="G39" s="64"/>
    </row>
    <row r="40" spans="1:11" ht="12.75" customHeight="1">
      <c r="A40" s="25"/>
      <c r="B40" s="16" t="s">
        <v>50</v>
      </c>
      <c r="C40" s="62" t="s">
        <v>51</v>
      </c>
      <c r="D40" s="63">
        <v>1</v>
      </c>
      <c r="E40" s="62" t="s">
        <v>33</v>
      </c>
      <c r="F40" s="64">
        <v>250000</v>
      </c>
      <c r="G40" s="64">
        <f>D40*F40</f>
        <v>250000</v>
      </c>
    </row>
    <row r="41" spans="1:11" ht="13.5" customHeight="1">
      <c r="A41" s="5"/>
      <c r="B41" s="67" t="s">
        <v>52</v>
      </c>
      <c r="C41" s="68"/>
      <c r="D41" s="68"/>
      <c r="E41" s="68"/>
      <c r="F41" s="69"/>
      <c r="G41" s="70">
        <f>SUM(G37:G40)</f>
        <v>1210000</v>
      </c>
    </row>
    <row r="42" spans="1:11" ht="12" customHeight="1">
      <c r="A42" s="2"/>
      <c r="B42" s="51"/>
      <c r="C42" s="52"/>
      <c r="D42" s="52"/>
      <c r="E42" s="71"/>
      <c r="F42" s="53"/>
      <c r="G42" s="53"/>
    </row>
    <row r="43" spans="1:11" ht="12" customHeight="1">
      <c r="A43" s="5"/>
      <c r="B43" s="40" t="s">
        <v>53</v>
      </c>
      <c r="C43" s="41"/>
      <c r="D43" s="42"/>
      <c r="E43" s="42"/>
      <c r="F43" s="43"/>
      <c r="G43" s="43"/>
    </row>
    <row r="44" spans="1:11" ht="24" customHeight="1">
      <c r="A44" s="5"/>
      <c r="B44" s="54" t="s">
        <v>54</v>
      </c>
      <c r="C44" s="55" t="s">
        <v>44</v>
      </c>
      <c r="D44" s="55" t="s">
        <v>45</v>
      </c>
      <c r="E44" s="54" t="s">
        <v>28</v>
      </c>
      <c r="F44" s="55" t="s">
        <v>29</v>
      </c>
      <c r="G44" s="54" t="s">
        <v>30</v>
      </c>
    </row>
    <row r="45" spans="1:11" ht="12.75" customHeight="1">
      <c r="A45" s="25"/>
      <c r="B45" s="13" t="s">
        <v>55</v>
      </c>
      <c r="C45" s="62" t="s">
        <v>48</v>
      </c>
      <c r="D45" s="64">
        <v>0</v>
      </c>
      <c r="E45" s="33" t="s">
        <v>56</v>
      </c>
      <c r="F45" s="72">
        <v>0</v>
      </c>
      <c r="G45" s="64">
        <f>(D45*F45)</f>
        <v>0</v>
      </c>
    </row>
    <row r="46" spans="1:11" ht="19.5" customHeight="1">
      <c r="A46" s="25"/>
      <c r="B46" s="73" t="s">
        <v>57</v>
      </c>
      <c r="C46" s="66"/>
      <c r="D46" s="64"/>
      <c r="E46" s="74"/>
      <c r="F46" s="72"/>
      <c r="G46" s="64"/>
    </row>
    <row r="47" spans="1:11" ht="13.5" customHeight="1">
      <c r="A47" s="5"/>
      <c r="B47" s="75" t="s">
        <v>58</v>
      </c>
      <c r="C47" s="76"/>
      <c r="D47" s="76"/>
      <c r="E47" s="76"/>
      <c r="F47" s="77"/>
      <c r="G47" s="78">
        <f>SUM(G45)</f>
        <v>0</v>
      </c>
    </row>
    <row r="48" spans="1:11" ht="12" customHeight="1">
      <c r="A48" s="2"/>
      <c r="B48" s="95"/>
      <c r="C48" s="95"/>
      <c r="D48" s="95"/>
      <c r="E48" s="95"/>
      <c r="F48" s="96"/>
      <c r="G48" s="96"/>
    </row>
    <row r="49" spans="1:7" ht="12" customHeight="1">
      <c r="A49" s="92"/>
      <c r="B49" s="97" t="s">
        <v>59</v>
      </c>
      <c r="C49" s="98"/>
      <c r="D49" s="98"/>
      <c r="E49" s="98"/>
      <c r="F49" s="98"/>
      <c r="G49" s="99">
        <f>G47+G41+G33+G24</f>
        <v>1820500</v>
      </c>
    </row>
    <row r="50" spans="1:7" ht="12" customHeight="1">
      <c r="A50" s="92"/>
      <c r="B50" s="100" t="s">
        <v>60</v>
      </c>
      <c r="C50" s="80"/>
      <c r="D50" s="80"/>
      <c r="E50" s="80"/>
      <c r="F50" s="80"/>
      <c r="G50" s="101">
        <f>G49*0.05</f>
        <v>91025</v>
      </c>
    </row>
    <row r="51" spans="1:7" ht="12" customHeight="1">
      <c r="A51" s="92"/>
      <c r="B51" s="102" t="s">
        <v>61</v>
      </c>
      <c r="C51" s="79"/>
      <c r="D51" s="79"/>
      <c r="E51" s="79"/>
      <c r="F51" s="79"/>
      <c r="G51" s="103">
        <f>G50+G49</f>
        <v>1911525</v>
      </c>
    </row>
    <row r="52" spans="1:7" ht="12" customHeight="1">
      <c r="A52" s="92"/>
      <c r="B52" s="100" t="s">
        <v>62</v>
      </c>
      <c r="C52" s="80"/>
      <c r="D52" s="80"/>
      <c r="E52" s="80"/>
      <c r="F52" s="80"/>
      <c r="G52" s="101">
        <f>G12</f>
        <v>2990000</v>
      </c>
    </row>
    <row r="53" spans="1:7" ht="12" customHeight="1">
      <c r="A53" s="92"/>
      <c r="B53" s="104" t="s">
        <v>63</v>
      </c>
      <c r="C53" s="105"/>
      <c r="D53" s="105"/>
      <c r="E53" s="105"/>
      <c r="F53" s="105"/>
      <c r="G53" s="106">
        <f>G52-G51</f>
        <v>1078475</v>
      </c>
    </row>
    <row r="54" spans="1:7" ht="12" customHeight="1">
      <c r="A54" s="92"/>
      <c r="B54" s="93" t="s">
        <v>64</v>
      </c>
      <c r="C54" s="94"/>
      <c r="D54" s="94"/>
      <c r="E54" s="94"/>
      <c r="F54" s="94"/>
      <c r="G54" s="89"/>
    </row>
    <row r="55" spans="1:7" ht="12.75" customHeight="1" thickBot="1">
      <c r="A55" s="92"/>
      <c r="B55" s="107"/>
      <c r="C55" s="94"/>
      <c r="D55" s="94"/>
      <c r="E55" s="94"/>
      <c r="F55" s="94"/>
      <c r="G55" s="89"/>
    </row>
    <row r="56" spans="1:7" ht="12" customHeight="1">
      <c r="A56" s="92"/>
      <c r="B56" s="119" t="s">
        <v>65</v>
      </c>
      <c r="C56" s="120"/>
      <c r="D56" s="120"/>
      <c r="E56" s="120"/>
      <c r="F56" s="121"/>
      <c r="G56" s="89"/>
    </row>
    <row r="57" spans="1:7" ht="12" customHeight="1">
      <c r="A57" s="92"/>
      <c r="B57" s="122" t="s">
        <v>66</v>
      </c>
      <c r="C57" s="91"/>
      <c r="D57" s="91"/>
      <c r="E57" s="91"/>
      <c r="F57" s="123"/>
      <c r="G57" s="89"/>
    </row>
    <row r="58" spans="1:7" ht="12" customHeight="1">
      <c r="A58" s="92"/>
      <c r="B58" s="122" t="s">
        <v>67</v>
      </c>
      <c r="C58" s="91"/>
      <c r="D58" s="91"/>
      <c r="E58" s="91"/>
      <c r="F58" s="123"/>
      <c r="G58" s="89"/>
    </row>
    <row r="59" spans="1:7" ht="12" customHeight="1">
      <c r="A59" s="92"/>
      <c r="B59" s="122" t="s">
        <v>68</v>
      </c>
      <c r="C59" s="91"/>
      <c r="D59" s="91"/>
      <c r="E59" s="91"/>
      <c r="F59" s="123"/>
      <c r="G59" s="89"/>
    </row>
    <row r="60" spans="1:7" ht="12" customHeight="1">
      <c r="A60" s="92"/>
      <c r="B60" s="122" t="s">
        <v>69</v>
      </c>
      <c r="C60" s="91"/>
      <c r="D60" s="91"/>
      <c r="E60" s="91"/>
      <c r="F60" s="123"/>
      <c r="G60" s="89"/>
    </row>
    <row r="61" spans="1:7" ht="12" customHeight="1">
      <c r="A61" s="92"/>
      <c r="B61" s="122" t="s">
        <v>70</v>
      </c>
      <c r="C61" s="91"/>
      <c r="D61" s="91"/>
      <c r="E61" s="91"/>
      <c r="F61" s="123"/>
      <c r="G61" s="89"/>
    </row>
    <row r="62" spans="1:7" ht="12.75" customHeight="1" thickBot="1">
      <c r="A62" s="92"/>
      <c r="B62" s="124" t="s">
        <v>71</v>
      </c>
      <c r="C62" s="125"/>
      <c r="D62" s="125"/>
      <c r="E62" s="125"/>
      <c r="F62" s="126"/>
      <c r="G62" s="89"/>
    </row>
    <row r="63" spans="1:7" ht="12.75" customHeight="1">
      <c r="A63" s="92"/>
      <c r="B63" s="117"/>
      <c r="C63" s="91"/>
      <c r="D63" s="91"/>
      <c r="E63" s="91"/>
      <c r="F63" s="91"/>
      <c r="G63" s="89"/>
    </row>
    <row r="64" spans="1:7" ht="15" customHeight="1" thickBot="1">
      <c r="A64" s="92"/>
      <c r="B64" s="140" t="s">
        <v>72</v>
      </c>
      <c r="C64" s="141"/>
      <c r="D64" s="116"/>
      <c r="E64" s="82"/>
      <c r="F64" s="82"/>
      <c r="G64" s="89"/>
    </row>
    <row r="65" spans="1:7" ht="12" customHeight="1">
      <c r="A65" s="92"/>
      <c r="B65" s="109" t="s">
        <v>54</v>
      </c>
      <c r="C65" s="83" t="s">
        <v>73</v>
      </c>
      <c r="D65" s="110" t="s">
        <v>74</v>
      </c>
      <c r="E65" s="82"/>
      <c r="F65" s="82"/>
      <c r="G65" s="89"/>
    </row>
    <row r="66" spans="1:7" ht="12" customHeight="1">
      <c r="A66" s="92"/>
      <c r="B66" s="111" t="s">
        <v>75</v>
      </c>
      <c r="C66" s="84">
        <f>G24</f>
        <v>610500</v>
      </c>
      <c r="D66" s="112">
        <f>(C66/C72)</f>
        <v>0.31937850668968493</v>
      </c>
      <c r="E66" s="82"/>
      <c r="F66" s="82"/>
      <c r="G66" s="89"/>
    </row>
    <row r="67" spans="1:7" ht="12" customHeight="1">
      <c r="A67" s="92"/>
      <c r="B67" s="111" t="s">
        <v>76</v>
      </c>
      <c r="C67" s="85">
        <f>G29</f>
        <v>0</v>
      </c>
      <c r="D67" s="112">
        <v>0</v>
      </c>
      <c r="E67" s="82"/>
      <c r="F67" s="82"/>
      <c r="G67" s="89"/>
    </row>
    <row r="68" spans="1:7" ht="12" customHeight="1">
      <c r="A68" s="92"/>
      <c r="B68" s="111" t="s">
        <v>77</v>
      </c>
      <c r="C68" s="84">
        <f>G33</f>
        <v>0</v>
      </c>
      <c r="D68" s="112">
        <f>(C68/C72)</f>
        <v>0</v>
      </c>
      <c r="E68" s="82"/>
      <c r="F68" s="82"/>
      <c r="G68" s="89"/>
    </row>
    <row r="69" spans="1:7" ht="12" customHeight="1">
      <c r="A69" s="92"/>
      <c r="B69" s="111" t="s">
        <v>43</v>
      </c>
      <c r="C69" s="84">
        <f>G41</f>
        <v>1210000</v>
      </c>
      <c r="D69" s="112">
        <f>(C69/C72)</f>
        <v>0.6330024456912674</v>
      </c>
      <c r="E69" s="82"/>
      <c r="F69" s="82"/>
      <c r="G69" s="89"/>
    </row>
    <row r="70" spans="1:7" ht="12" customHeight="1">
      <c r="A70" s="92"/>
      <c r="B70" s="111" t="s">
        <v>78</v>
      </c>
      <c r="C70" s="86">
        <f>G47</f>
        <v>0</v>
      </c>
      <c r="D70" s="112">
        <f>(C70/C72)</f>
        <v>0</v>
      </c>
      <c r="E70" s="88"/>
      <c r="F70" s="88"/>
      <c r="G70" s="89"/>
    </row>
    <row r="71" spans="1:7" ht="12" customHeight="1">
      <c r="A71" s="92"/>
      <c r="B71" s="111" t="s">
        <v>79</v>
      </c>
      <c r="C71" s="86">
        <f>G50</f>
        <v>91025</v>
      </c>
      <c r="D71" s="112">
        <f>(C71/C72)</f>
        <v>4.7619047619047616E-2</v>
      </c>
      <c r="E71" s="88"/>
      <c r="F71" s="88"/>
      <c r="G71" s="89"/>
    </row>
    <row r="72" spans="1:7" ht="12.75" customHeight="1" thickBot="1">
      <c r="A72" s="92"/>
      <c r="B72" s="113" t="s">
        <v>80</v>
      </c>
      <c r="C72" s="114">
        <f>SUM(C66:C71)</f>
        <v>1911525</v>
      </c>
      <c r="D72" s="115">
        <f>SUM(D66:D71)</f>
        <v>1</v>
      </c>
      <c r="E72" s="88"/>
      <c r="F72" s="88"/>
      <c r="G72" s="89"/>
    </row>
    <row r="73" spans="1:7" ht="12" customHeight="1">
      <c r="A73" s="92"/>
      <c r="B73" s="107"/>
      <c r="C73" s="94"/>
      <c r="D73" s="94"/>
      <c r="E73" s="94"/>
      <c r="F73" s="94"/>
      <c r="G73" s="89"/>
    </row>
    <row r="74" spans="1:7" ht="12.75" customHeight="1">
      <c r="A74" s="92"/>
      <c r="B74" s="108"/>
      <c r="C74" s="94"/>
      <c r="D74" s="94"/>
      <c r="E74" s="94"/>
      <c r="F74" s="94"/>
      <c r="G74" s="89"/>
    </row>
    <row r="75" spans="1:7" ht="12" customHeight="1" thickBot="1">
      <c r="A75" s="81"/>
      <c r="B75" s="128"/>
      <c r="C75" s="129" t="s">
        <v>81</v>
      </c>
      <c r="D75" s="130"/>
      <c r="E75" s="131"/>
      <c r="F75" s="87"/>
      <c r="G75" s="89"/>
    </row>
    <row r="76" spans="1:7" ht="12" customHeight="1">
      <c r="A76" s="92"/>
      <c r="B76" s="132" t="s">
        <v>82</v>
      </c>
      <c r="C76" s="136">
        <v>22000</v>
      </c>
      <c r="D76" s="136">
        <v>23000</v>
      </c>
      <c r="E76" s="137">
        <v>24000</v>
      </c>
      <c r="F76" s="127"/>
      <c r="G76" s="90"/>
    </row>
    <row r="77" spans="1:7" ht="12.75" customHeight="1" thickBot="1">
      <c r="A77" s="92"/>
      <c r="B77" s="113" t="s">
        <v>83</v>
      </c>
      <c r="C77" s="138">
        <f>(G51/C76)</f>
        <v>86.887500000000003</v>
      </c>
      <c r="D77" s="138">
        <f>(G51/D76)</f>
        <v>83.109782608695653</v>
      </c>
      <c r="E77" s="139">
        <f>(G51/E76)</f>
        <v>79.646874999999994</v>
      </c>
      <c r="F77" s="127"/>
      <c r="G77" s="90"/>
    </row>
    <row r="78" spans="1:7" ht="15.4" customHeight="1">
      <c r="A78" s="92"/>
      <c r="B78" s="118" t="s">
        <v>84</v>
      </c>
      <c r="C78" s="91"/>
      <c r="D78" s="91"/>
      <c r="E78" s="91"/>
      <c r="F78" s="91"/>
      <c r="G78" s="9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2022-06-29T16:23:39Z</dcterms:modified>
  <cp:category/>
  <cp:contentStatus/>
</cp:coreProperties>
</file>