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5"/>
  <workbookPr/>
  <mc:AlternateContent xmlns:mc="http://schemas.openxmlformats.org/markup-compatibility/2006">
    <mc:Choice Requires="x15">
      <x15ac:absPath xmlns:x15ac="http://schemas.microsoft.com/office/spreadsheetml/2010/11/ac" url="C:\Users\cpinoo\Desktop\Claudio Escritorio\CLAUDIO\DIRECCION REGIONAL\Asistencia Financiera\Fichas Tecnicas 2022\Fichas Tecnicas Ñuble 2022\Agencia de Area Chillán\"/>
    </mc:Choice>
  </mc:AlternateContent>
  <xr:revisionPtr revIDLastSave="7" documentId="11_FC13EA6EBEDD7EC6E7596DA55C8C47521B030E92" xr6:coauthVersionLast="47" xr6:coauthVersionMax="47" xr10:uidLastSave="{86497EC4-DDA5-4F7D-BC8F-20AC6D61B6AF}"/>
  <bookViews>
    <workbookView xWindow="0" yWindow="0" windowWidth="20490" windowHeight="7755" xr2:uid="{00000000-000D-0000-FFFF-FFFF00000000}"/>
  </bookViews>
  <sheets>
    <sheet name="POROT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8" i="1" l="1"/>
  <c r="F39" i="1"/>
  <c r="F40" i="1"/>
  <c r="F46" i="1" l="1"/>
  <c r="F48" i="1"/>
  <c r="F49" i="1"/>
  <c r="F51" i="1"/>
  <c r="F53" i="1"/>
  <c r="F54" i="1"/>
  <c r="F56" i="1"/>
  <c r="F57" i="1"/>
  <c r="F20" i="1"/>
  <c r="F21" i="1"/>
  <c r="F22" i="1"/>
  <c r="F23" i="1"/>
  <c r="F24" i="1"/>
  <c r="F25" i="1"/>
  <c r="F31" i="1"/>
  <c r="B84" i="1" s="1"/>
  <c r="F35" i="1"/>
  <c r="F36" i="1"/>
  <c r="F37" i="1"/>
  <c r="F62" i="1"/>
  <c r="F63" i="1"/>
  <c r="F11" i="1"/>
  <c r="F69" i="1" s="1"/>
  <c r="F64" i="1" l="1"/>
  <c r="B87" i="1" s="1"/>
  <c r="F58" i="1"/>
  <c r="B86" i="1" s="1"/>
  <c r="F41" i="1"/>
  <c r="B85" i="1" s="1"/>
  <c r="F26" i="1"/>
  <c r="B83" i="1" s="1"/>
  <c r="F66" i="1" l="1"/>
  <c r="F67" i="1" s="1"/>
  <c r="B88" i="1" s="1"/>
  <c r="B89" i="1" s="1"/>
  <c r="F68" i="1" l="1"/>
  <c r="B93" i="1" s="1"/>
  <c r="C85" i="1"/>
  <c r="C87" i="1"/>
  <c r="C86" i="1"/>
  <c r="C88" i="1"/>
  <c r="C83" i="1"/>
  <c r="D93" i="1" l="1"/>
  <c r="C93" i="1"/>
  <c r="F70" i="1"/>
  <c r="C89" i="1"/>
</calcChain>
</file>

<file path=xl/sharedStrings.xml><?xml version="1.0" encoding="utf-8"?>
<sst xmlns="http://schemas.openxmlformats.org/spreadsheetml/2006/main" count="163" uniqueCount="114">
  <si>
    <t>RUBRO O CULTIVO</t>
  </si>
  <si>
    <t>Poroto Guarda</t>
  </si>
  <si>
    <t>RENDIMIENTO (kg/Há.)</t>
  </si>
  <si>
    <t>VARIEDAD</t>
  </si>
  <si>
    <t>Torcaza/Tórtola</t>
  </si>
  <si>
    <t>FECHA ESTIMADA  PRECIO VENTA</t>
  </si>
  <si>
    <t>Marzo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</si>
  <si>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</si>
  <si>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</si>
  <si>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</si>
  <si>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</si>
  <si>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</si>
  <si>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</si>
  <si>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</si>
  <si>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Chillán</t>
  </si>
  <si>
    <t>DESTINO PRODUCCION</t>
  </si>
  <si>
    <t>Mercado local</t>
  </si>
  <si>
    <t>COMUNA/LOCALIDAD</t>
  </si>
  <si>
    <t>Todas las comunas del área</t>
  </si>
  <si>
    <t>FECHA DE COSECHA</t>
  </si>
  <si>
    <t>FECHA PRECIO INSUMOS</t>
  </si>
  <si>
    <t>CONTINGENCIA</t>
  </si>
  <si>
    <t>Sequía, Heladas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</si>
  <si>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</si>
  <si>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</si>
  <si>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</si>
  <si>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</si>
  <si>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</si>
  <si>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</si>
  <si>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</si>
  <si>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</si>
  <si>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Herbicida - Barbecho</t>
  </si>
  <si>
    <t>jh</t>
  </si>
  <si>
    <t>Sept</t>
  </si>
  <si>
    <t>Riego</t>
  </si>
  <si>
    <t>Oct - Feb</t>
  </si>
  <si>
    <t>Aplicación herbicida post - emergencia</t>
  </si>
  <si>
    <t xml:space="preserve">Nov </t>
  </si>
  <si>
    <t>Surqueadura</t>
  </si>
  <si>
    <t xml:space="preserve">Oct  </t>
  </si>
  <si>
    <t>Aporca</t>
  </si>
  <si>
    <t>Cosecha</t>
  </si>
  <si>
    <t>Mar</t>
  </si>
  <si>
    <t>Subtotal Jornadas Hombre</t>
  </si>
  <si>
    <t>JORNADAS ANIMAL</t>
  </si>
  <si>
    <t>Subtotal Jornadas Animal</t>
  </si>
  <si>
    <t>MAQUINARIA</t>
  </si>
  <si>
    <t>Aradura</t>
  </si>
  <si>
    <t>JM</t>
  </si>
  <si>
    <t xml:space="preserve">Sept </t>
  </si>
  <si>
    <t>Rastraje</t>
  </si>
  <si>
    <t>Siembra</t>
  </si>
  <si>
    <t>Oct</t>
  </si>
  <si>
    <t>Acequiadura</t>
  </si>
  <si>
    <t>Oct - Dic</t>
  </si>
  <si>
    <t>Aporca y cultivo</t>
  </si>
  <si>
    <t>Fumigadora</t>
  </si>
  <si>
    <t>Sept - Nov</t>
  </si>
  <si>
    <t>Subtotal Costo Maquinaria</t>
  </si>
  <si>
    <t>INSUMOS</t>
  </si>
  <si>
    <t>Insumos</t>
  </si>
  <si>
    <t>Unidad (Kg/l/u)</t>
  </si>
  <si>
    <t>Cantidad (Kg/l/u)</t>
  </si>
  <si>
    <t>PLANTAS</t>
  </si>
  <si>
    <t>Semilla (torcaza/tórtola)</t>
  </si>
  <si>
    <t>kg</t>
  </si>
  <si>
    <t xml:space="preserve">Oct </t>
  </si>
  <si>
    <t>FERTILIZANTES</t>
  </si>
  <si>
    <t>Superfosfato triple</t>
  </si>
  <si>
    <t>Salitre potásico</t>
  </si>
  <si>
    <t>FUNGICIDAS</t>
  </si>
  <si>
    <t>Anagran Plus</t>
  </si>
  <si>
    <t>HERBICIDAS</t>
  </si>
  <si>
    <t>Rango Full SL</t>
  </si>
  <si>
    <t>lt</t>
  </si>
  <si>
    <t>Flex</t>
  </si>
  <si>
    <t>Nov</t>
  </si>
  <si>
    <t>INSECTICIDAS</t>
  </si>
  <si>
    <t>Troya 4EC</t>
  </si>
  <si>
    <t>Zero 5EC</t>
  </si>
  <si>
    <t>Subtotal Insumos</t>
  </si>
  <si>
    <t>OTROS</t>
  </si>
  <si>
    <t>Item</t>
  </si>
  <si>
    <t>Saco</t>
  </si>
  <si>
    <t xml:space="preserve">Unidad  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</si>
  <si>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</si>
  <si>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</si>
  <si>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</si>
  <si>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</si>
  <si>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</si>
  <si>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</si>
  <si>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</si>
  <si>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</si>
  <si>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</si>
  <si>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</si>
  <si>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</si>
  <si>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</si>
  <si>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</si>
  <si>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</si>
  <si>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</si>
  <si>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</si>
  <si>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$/KG</t>
  </si>
  <si>
    <t>%</t>
  </si>
  <si>
    <t>Mano de obra</t>
  </si>
  <si>
    <t>IVA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</si>
  <si>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</si>
  <si>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</si>
  <si>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</si>
  <si>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</si>
  <si>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</si>
  <si>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</si>
  <si>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(KG/há)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</si>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</sst>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[$$-340A]#,##0"/>
  </numFmts>
  <fonts count="1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8"/>
      </top>
      <bottom style="thin">
        <color indexed="11"/>
      </bottom>
      <diagonal/>
    </border>
    <border>
      <left/>
      <right/>
      <top style="thin">
        <color indexed="8"/>
      </top>
      <bottom style="thin">
        <color indexed="11"/>
      </bottom>
      <diagonal/>
    </border>
    <border>
      <left/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11"/>
      </bottom>
      <diagonal/>
    </border>
    <border>
      <left/>
      <right/>
      <top style="thin">
        <color indexed="64"/>
      </top>
      <bottom style="thin">
        <color indexed="11"/>
      </bottom>
      <diagonal/>
    </border>
    <border>
      <left/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164" fontId="10" fillId="0" borderId="0" applyFont="0" applyFill="0" applyBorder="0" applyAlignment="0" applyProtection="0"/>
  </cellStyleXfs>
  <cellXfs count="168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49" fontId="2" fillId="3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3" fontId="1" fillId="2" borderId="5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vertical="center" wrapText="1"/>
    </xf>
    <xf numFmtId="166" fontId="1" fillId="2" borderId="5" xfId="0" applyNumberFormat="1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166" fontId="3" fillId="3" borderId="5" xfId="0" applyNumberFormat="1" applyFont="1" applyFill="1" applyBorder="1" applyAlignment="1">
      <alignment vertical="center" wrapText="1"/>
    </xf>
    <xf numFmtId="3" fontId="1" fillId="2" borderId="10" xfId="0" applyNumberFormat="1" applyFont="1" applyFill="1" applyBorder="1" applyAlignment="1">
      <alignment vertical="center" wrapText="1"/>
    </xf>
    <xf numFmtId="49" fontId="2" fillId="3" borderId="46" xfId="0" applyNumberFormat="1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left" vertical="center" wrapText="1"/>
    </xf>
    <xf numFmtId="166" fontId="1" fillId="2" borderId="45" xfId="0" applyNumberFormat="1" applyFont="1" applyFill="1" applyBorder="1" applyAlignment="1">
      <alignment vertical="center" wrapText="1"/>
    </xf>
    <xf numFmtId="166" fontId="3" fillId="3" borderId="75" xfId="0" applyNumberFormat="1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3" fontId="1" fillId="2" borderId="14" xfId="0" applyNumberFormat="1" applyFont="1" applyFill="1" applyBorder="1" applyAlignment="1">
      <alignment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166" fontId="3" fillId="3" borderId="12" xfId="0" applyNumberFormat="1" applyFont="1" applyFill="1" applyBorder="1" applyAlignment="1">
      <alignment vertical="center" wrapText="1"/>
    </xf>
    <xf numFmtId="0" fontId="1" fillId="0" borderId="17" xfId="0" applyNumberFormat="1" applyFont="1" applyBorder="1" applyAlignment="1">
      <alignment vertical="center" wrapText="1"/>
    </xf>
    <xf numFmtId="166" fontId="1" fillId="10" borderId="5" xfId="0" applyNumberFormat="1" applyFont="1" applyFill="1" applyBorder="1" applyAlignment="1">
      <alignment vertical="center" wrapText="1"/>
    </xf>
    <xf numFmtId="49" fontId="1" fillId="10" borderId="45" xfId="0" applyNumberFormat="1" applyFont="1" applyFill="1" applyBorder="1" applyAlignment="1">
      <alignment horizontal="center" vertical="center" wrapText="1"/>
    </xf>
    <xf numFmtId="1" fontId="1" fillId="10" borderId="45" xfId="0" applyNumberFormat="1" applyFont="1" applyFill="1" applyBorder="1" applyAlignment="1">
      <alignment horizontal="center" vertical="center" wrapText="1"/>
    </xf>
    <xf numFmtId="49" fontId="1" fillId="10" borderId="45" xfId="0" applyNumberFormat="1" applyFont="1" applyFill="1" applyBorder="1" applyAlignment="1">
      <alignment vertical="center" wrapText="1"/>
    </xf>
    <xf numFmtId="166" fontId="1" fillId="10" borderId="45" xfId="0" applyNumberFormat="1" applyFont="1" applyFill="1" applyBorder="1" applyAlignment="1">
      <alignment vertical="center" wrapText="1"/>
    </xf>
    <xf numFmtId="49" fontId="1" fillId="10" borderId="72" xfId="0" applyNumberFormat="1" applyFont="1" applyFill="1" applyBorder="1" applyAlignment="1">
      <alignment vertical="center" wrapText="1"/>
    </xf>
    <xf numFmtId="0" fontId="1" fillId="10" borderId="72" xfId="0" applyFont="1" applyFill="1" applyBorder="1" applyAlignment="1">
      <alignment horizontal="center" vertical="center" wrapText="1"/>
    </xf>
    <xf numFmtId="0" fontId="1" fillId="10" borderId="72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 wrapText="1"/>
    </xf>
    <xf numFmtId="49" fontId="6" fillId="10" borderId="45" xfId="0" applyNumberFormat="1" applyFont="1" applyFill="1" applyBorder="1" applyAlignment="1">
      <alignment horizontal="left" vertical="center" wrapText="1"/>
    </xf>
    <xf numFmtId="49" fontId="6" fillId="10" borderId="45" xfId="0" applyNumberFormat="1" applyFont="1" applyFill="1" applyBorder="1" applyAlignment="1">
      <alignment horizontal="center" vertical="center" wrapText="1"/>
    </xf>
    <xf numFmtId="0" fontId="6" fillId="10" borderId="45" xfId="0" applyNumberFormat="1" applyFont="1" applyFill="1" applyBorder="1" applyAlignment="1">
      <alignment horizontal="center" vertical="center" wrapText="1"/>
    </xf>
    <xf numFmtId="166" fontId="6" fillId="10" borderId="45" xfId="0" applyNumberFormat="1" applyFont="1" applyFill="1" applyBorder="1" applyAlignment="1">
      <alignment horizontal="right" vertical="center" wrapText="1"/>
    </xf>
    <xf numFmtId="49" fontId="7" fillId="5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166" fontId="3" fillId="3" borderId="15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3" fontId="1" fillId="2" borderId="19" xfId="0" applyNumberFormat="1" applyFont="1" applyFill="1" applyBorder="1" applyAlignment="1">
      <alignment vertical="center" wrapText="1"/>
    </xf>
    <xf numFmtId="166" fontId="2" fillId="5" borderId="20" xfId="0" applyNumberFormat="1" applyFont="1" applyFill="1" applyBorder="1" applyAlignment="1">
      <alignment vertical="center" wrapText="1"/>
    </xf>
    <xf numFmtId="166" fontId="2" fillId="3" borderId="21" xfId="0" applyNumberFormat="1" applyFont="1" applyFill="1" applyBorder="1" applyAlignment="1">
      <alignment vertical="center" wrapText="1"/>
    </xf>
    <xf numFmtId="166" fontId="2" fillId="5" borderId="21" xfId="0" applyNumberFormat="1" applyFont="1" applyFill="1" applyBorder="1" applyAlignment="1">
      <alignment vertical="center" wrapText="1"/>
    </xf>
    <xf numFmtId="166" fontId="2" fillId="6" borderId="22" xfId="0" applyNumberFormat="1" applyFont="1" applyFill="1" applyBorder="1" applyAlignment="1">
      <alignment vertical="center" wrapText="1"/>
    </xf>
    <xf numFmtId="49" fontId="1" fillId="2" borderId="17" xfId="0" applyNumberFormat="1" applyFont="1" applyFill="1" applyBorder="1" applyAlignment="1">
      <alignment vertical="center" wrapText="1"/>
    </xf>
    <xf numFmtId="0" fontId="2" fillId="2" borderId="17" xfId="0" applyFont="1" applyFill="1" applyBorder="1" applyAlignment="1">
      <alignment vertical="center" wrapText="1"/>
    </xf>
    <xf numFmtId="165" fontId="2" fillId="2" borderId="17" xfId="0" applyNumberFormat="1" applyFont="1" applyFill="1" applyBorder="1" applyAlignment="1">
      <alignment vertical="center" wrapText="1"/>
    </xf>
    <xf numFmtId="0" fontId="1" fillId="2" borderId="17" xfId="0" applyFont="1" applyFill="1" applyBorder="1" applyAlignment="1">
      <alignment vertical="center" wrapText="1"/>
    </xf>
    <xf numFmtId="0" fontId="1" fillId="7" borderId="17" xfId="0" applyFont="1" applyFill="1" applyBorder="1" applyAlignment="1">
      <alignment vertical="center" wrapText="1"/>
    </xf>
    <xf numFmtId="49" fontId="5" fillId="8" borderId="23" xfId="0" applyNumberFormat="1" applyFont="1" applyFill="1" applyBorder="1" applyAlignment="1">
      <alignment horizontal="center" vertical="center" wrapText="1"/>
    </xf>
    <xf numFmtId="49" fontId="5" fillId="8" borderId="18" xfId="0" applyNumberFormat="1" applyFont="1" applyFill="1" applyBorder="1" applyAlignment="1">
      <alignment horizontal="center" vertical="center" wrapText="1"/>
    </xf>
    <xf numFmtId="49" fontId="1" fillId="8" borderId="24" xfId="0" applyNumberFormat="1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165" fontId="2" fillId="2" borderId="17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5" fillId="2" borderId="25" xfId="0" applyNumberFormat="1" applyFont="1" applyFill="1" applyBorder="1" applyAlignment="1">
      <alignment vertical="center" wrapText="1"/>
    </xf>
    <xf numFmtId="9" fontId="1" fillId="2" borderId="26" xfId="0" applyNumberFormat="1" applyFont="1" applyFill="1" applyBorder="1" applyAlignment="1">
      <alignment vertical="center" wrapText="1"/>
    </xf>
    <xf numFmtId="0" fontId="2" fillId="7" borderId="17" xfId="0" applyFont="1" applyFill="1" applyBorder="1" applyAlignment="1">
      <alignment vertical="center" wrapText="1"/>
    </xf>
    <xf numFmtId="49" fontId="5" fillId="8" borderId="27" xfId="0" applyNumberFormat="1" applyFont="1" applyFill="1" applyBorder="1" applyAlignment="1">
      <alignment vertical="center" wrapText="1"/>
    </xf>
    <xf numFmtId="9" fontId="5" fillId="8" borderId="29" xfId="0" applyNumberFormat="1" applyFont="1" applyFill="1" applyBorder="1" applyAlignment="1">
      <alignment vertical="center" wrapText="1"/>
    </xf>
    <xf numFmtId="0" fontId="2" fillId="7" borderId="16" xfId="0" applyFont="1" applyFill="1" applyBorder="1" applyAlignment="1">
      <alignment vertical="center" wrapText="1"/>
    </xf>
    <xf numFmtId="49" fontId="5" fillId="8" borderId="41" xfId="0" applyNumberFormat="1" applyFont="1" applyFill="1" applyBorder="1" applyAlignment="1">
      <alignment vertical="center" wrapText="1"/>
    </xf>
    <xf numFmtId="0" fontId="5" fillId="7" borderId="17" xfId="0" applyFont="1" applyFill="1" applyBorder="1" applyAlignment="1">
      <alignment vertical="center" wrapText="1"/>
    </xf>
    <xf numFmtId="165" fontId="5" fillId="2" borderId="17" xfId="0" applyNumberFormat="1" applyFont="1" applyFill="1" applyBorder="1" applyAlignment="1">
      <alignment vertical="center" wrapText="1"/>
    </xf>
    <xf numFmtId="17" fontId="1" fillId="2" borderId="5" xfId="0" applyNumberFormat="1" applyFont="1" applyFill="1" applyBorder="1" applyAlignment="1">
      <alignment horizontal="right" vertical="center" wrapText="1"/>
    </xf>
    <xf numFmtId="49" fontId="1" fillId="10" borderId="5" xfId="0" applyNumberFormat="1" applyFont="1" applyFill="1" applyBorder="1" applyAlignment="1">
      <alignment vertical="center" wrapText="1"/>
    </xf>
    <xf numFmtId="0" fontId="1" fillId="10" borderId="0" xfId="0" applyNumberFormat="1" applyFont="1" applyFill="1" applyAlignment="1">
      <alignment vertical="center" wrapText="1"/>
    </xf>
    <xf numFmtId="0" fontId="1" fillId="10" borderId="17" xfId="0" applyNumberFormat="1" applyFont="1" applyFill="1" applyBorder="1" applyAlignment="1">
      <alignment vertical="center" wrapText="1"/>
    </xf>
    <xf numFmtId="0" fontId="1" fillId="10" borderId="0" xfId="0" applyFont="1" applyFill="1" applyAlignment="1">
      <alignment vertical="center" wrapText="1"/>
    </xf>
    <xf numFmtId="49" fontId="1" fillId="10" borderId="5" xfId="0" applyNumberFormat="1" applyFont="1" applyFill="1" applyBorder="1" applyAlignment="1">
      <alignment horizontal="center" vertical="center" wrapText="1"/>
    </xf>
    <xf numFmtId="0" fontId="1" fillId="10" borderId="5" xfId="0" applyNumberFormat="1" applyFont="1" applyFill="1" applyBorder="1" applyAlignment="1">
      <alignment horizontal="center" vertical="center" wrapText="1"/>
    </xf>
    <xf numFmtId="49" fontId="1" fillId="10" borderId="5" xfId="0" applyNumberFormat="1" applyFont="1" applyFill="1" applyBorder="1" applyAlignment="1">
      <alignment horizontal="left" vertical="center" wrapText="1"/>
    </xf>
    <xf numFmtId="49" fontId="1" fillId="10" borderId="44" xfId="0" applyNumberFormat="1" applyFont="1" applyFill="1" applyBorder="1" applyAlignment="1">
      <alignment vertical="center" wrapText="1"/>
    </xf>
    <xf numFmtId="49" fontId="1" fillId="10" borderId="44" xfId="0" applyNumberFormat="1" applyFont="1" applyFill="1" applyBorder="1" applyAlignment="1">
      <alignment horizontal="center" vertical="center" wrapText="1"/>
    </xf>
    <xf numFmtId="0" fontId="1" fillId="10" borderId="44" xfId="0" applyNumberFormat="1" applyFont="1" applyFill="1" applyBorder="1" applyAlignment="1">
      <alignment horizontal="center" vertical="center" wrapText="1"/>
    </xf>
    <xf numFmtId="49" fontId="1" fillId="10" borderId="44" xfId="0" applyNumberFormat="1" applyFont="1" applyFill="1" applyBorder="1" applyAlignment="1">
      <alignment horizontal="left" vertical="center" wrapText="1"/>
    </xf>
    <xf numFmtId="166" fontId="1" fillId="10" borderId="44" xfId="0" applyNumberFormat="1" applyFont="1" applyFill="1" applyBorder="1" applyAlignment="1">
      <alignment vertical="center" wrapText="1"/>
    </xf>
    <xf numFmtId="0" fontId="1" fillId="10" borderId="45" xfId="0" applyNumberFormat="1" applyFont="1" applyFill="1" applyBorder="1" applyAlignment="1">
      <alignment horizontal="center" vertical="center" wrapText="1"/>
    </xf>
    <xf numFmtId="49" fontId="1" fillId="10" borderId="45" xfId="0" applyNumberFormat="1" applyFont="1" applyFill="1" applyBorder="1" applyAlignment="1">
      <alignment horizontal="left" vertical="center" wrapText="1"/>
    </xf>
    <xf numFmtId="166" fontId="1" fillId="10" borderId="78" xfId="0" applyNumberFormat="1" applyFont="1" applyFill="1" applyBorder="1" applyAlignment="1">
      <alignment vertical="center" wrapText="1"/>
    </xf>
    <xf numFmtId="166" fontId="1" fillId="0" borderId="0" xfId="0" applyNumberFormat="1" applyFont="1" applyAlignment="1">
      <alignment vertical="center" wrapText="1"/>
    </xf>
    <xf numFmtId="164" fontId="5" fillId="8" borderId="42" xfId="1" applyFont="1" applyFill="1" applyBorder="1" applyAlignment="1">
      <alignment vertical="center" wrapText="1"/>
    </xf>
    <xf numFmtId="164" fontId="5" fillId="8" borderId="43" xfId="1" applyFont="1" applyFill="1" applyBorder="1" applyAlignment="1">
      <alignment vertical="center" wrapText="1"/>
    </xf>
    <xf numFmtId="164" fontId="5" fillId="8" borderId="28" xfId="1" applyFont="1" applyFill="1" applyBorder="1" applyAlignment="1">
      <alignment vertical="center" wrapText="1"/>
    </xf>
    <xf numFmtId="164" fontId="5" fillId="2" borderId="5" xfId="1" applyFont="1" applyFill="1" applyBorder="1" applyAlignment="1">
      <alignment vertical="center" wrapText="1"/>
    </xf>
    <xf numFmtId="49" fontId="1" fillId="2" borderId="36" xfId="0" applyNumberFormat="1" applyFont="1" applyFill="1" applyBorder="1" applyAlignment="1">
      <alignment horizontal="left" vertical="center" wrapText="1"/>
    </xf>
    <xf numFmtId="49" fontId="1" fillId="2" borderId="17" xfId="0" applyNumberFormat="1" applyFont="1" applyFill="1" applyBorder="1" applyAlignment="1">
      <alignment horizontal="left" vertical="center" wrapText="1"/>
    </xf>
    <xf numFmtId="49" fontId="1" fillId="2" borderId="37" xfId="0" applyNumberFormat="1" applyFont="1" applyFill="1" applyBorder="1" applyAlignment="1">
      <alignment horizontal="left" vertical="center" wrapText="1"/>
    </xf>
    <xf numFmtId="49" fontId="1" fillId="2" borderId="38" xfId="0" applyNumberFormat="1" applyFont="1" applyFill="1" applyBorder="1" applyAlignment="1">
      <alignment horizontal="left" vertical="center" wrapText="1"/>
    </xf>
    <xf numFmtId="49" fontId="1" fillId="2" borderId="39" xfId="0" applyNumberFormat="1" applyFont="1" applyFill="1" applyBorder="1" applyAlignment="1">
      <alignment horizontal="left" vertical="center" wrapText="1"/>
    </xf>
    <xf numFmtId="49" fontId="1" fillId="2" borderId="40" xfId="0" applyNumberFormat="1" applyFont="1" applyFill="1" applyBorder="1" applyAlignment="1">
      <alignment horizontal="left" vertical="center" wrapText="1"/>
    </xf>
    <xf numFmtId="49" fontId="5" fillId="2" borderId="33" xfId="0" applyNumberFormat="1" applyFont="1" applyFill="1" applyBorder="1" applyAlignment="1">
      <alignment horizontal="left" vertical="center" wrapText="1"/>
    </xf>
    <xf numFmtId="49" fontId="5" fillId="2" borderId="34" xfId="0" applyNumberFormat="1" applyFont="1" applyFill="1" applyBorder="1" applyAlignment="1">
      <alignment horizontal="left" vertical="center" wrapText="1"/>
    </xf>
    <xf numFmtId="49" fontId="5" fillId="2" borderId="35" xfId="0" applyNumberFormat="1" applyFont="1" applyFill="1" applyBorder="1" applyAlignment="1">
      <alignment horizontal="left" vertical="center" wrapText="1"/>
    </xf>
    <xf numFmtId="49" fontId="1" fillId="2" borderId="34" xfId="0" applyNumberFormat="1" applyFont="1" applyFill="1" applyBorder="1" applyAlignment="1">
      <alignment horizontal="left" vertical="center" wrapText="1"/>
    </xf>
    <xf numFmtId="49" fontId="7" fillId="9" borderId="50" xfId="0" applyNumberFormat="1" applyFont="1" applyFill="1" applyBorder="1" applyAlignment="1">
      <alignment horizontal="center" vertical="center" wrapText="1"/>
    </xf>
    <xf numFmtId="49" fontId="7" fillId="9" borderId="39" xfId="0" applyNumberFormat="1" applyFont="1" applyFill="1" applyBorder="1" applyAlignment="1">
      <alignment horizontal="center" vertical="center" wrapText="1"/>
    </xf>
    <xf numFmtId="49" fontId="7" fillId="9" borderId="51" xfId="0" applyNumberFormat="1" applyFont="1" applyFill="1" applyBorder="1" applyAlignment="1">
      <alignment horizontal="center" vertical="center" wrapText="1"/>
    </xf>
    <xf numFmtId="49" fontId="7" fillId="9" borderId="30" xfId="0" applyNumberFormat="1" applyFont="1" applyFill="1" applyBorder="1" applyAlignment="1">
      <alignment horizontal="center" vertical="center" wrapText="1"/>
    </xf>
    <xf numFmtId="49" fontId="7" fillId="9" borderId="31" xfId="0" applyNumberFormat="1" applyFont="1" applyFill="1" applyBorder="1" applyAlignment="1">
      <alignment horizontal="center" vertical="center" wrapText="1"/>
    </xf>
    <xf numFmtId="49" fontId="7" fillId="9" borderId="32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3" fillId="3" borderId="5" xfId="0" applyNumberFormat="1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49" fontId="1" fillId="2" borderId="47" xfId="0" applyNumberFormat="1" applyFont="1" applyFill="1" applyBorder="1" applyAlignment="1">
      <alignment horizontal="left" vertical="center" wrapText="1"/>
    </xf>
    <xf numFmtId="49" fontId="1" fillId="2" borderId="49" xfId="0" applyNumberFormat="1" applyFont="1" applyFill="1" applyBorder="1" applyAlignment="1">
      <alignment horizontal="left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49" fontId="5" fillId="10" borderId="47" xfId="0" applyNumberFormat="1" applyFont="1" applyFill="1" applyBorder="1" applyAlignment="1">
      <alignment horizontal="left" vertical="center" wrapText="1"/>
    </xf>
    <xf numFmtId="49" fontId="5" fillId="10" borderId="48" xfId="0" applyNumberFormat="1" applyFont="1" applyFill="1" applyBorder="1" applyAlignment="1">
      <alignment horizontal="left" vertical="center" wrapText="1"/>
    </xf>
    <xf numFmtId="49" fontId="5" fillId="10" borderId="49" xfId="0" applyNumberFormat="1" applyFont="1" applyFill="1" applyBorder="1" applyAlignment="1">
      <alignment horizontal="left" vertical="center" wrapText="1"/>
    </xf>
    <xf numFmtId="49" fontId="5" fillId="10" borderId="73" xfId="0" applyNumberFormat="1" applyFont="1" applyFill="1" applyBorder="1" applyAlignment="1">
      <alignment horizontal="left" vertical="center" wrapText="1"/>
    </xf>
    <xf numFmtId="49" fontId="5" fillId="10" borderId="53" xfId="0" applyNumberFormat="1" applyFont="1" applyFill="1" applyBorder="1" applyAlignment="1">
      <alignment horizontal="left" vertical="center" wrapText="1"/>
    </xf>
    <xf numFmtId="49" fontId="5" fillId="10" borderId="74" xfId="0" applyNumberFormat="1" applyFont="1" applyFill="1" applyBorder="1" applyAlignment="1">
      <alignment horizontal="left" vertical="center" wrapText="1"/>
    </xf>
    <xf numFmtId="49" fontId="2" fillId="5" borderId="52" xfId="0" applyNumberFormat="1" applyFont="1" applyFill="1" applyBorder="1" applyAlignment="1">
      <alignment horizontal="left" vertical="center" wrapText="1"/>
    </xf>
    <xf numFmtId="49" fontId="2" fillId="5" borderId="53" xfId="0" applyNumberFormat="1" applyFont="1" applyFill="1" applyBorder="1" applyAlignment="1">
      <alignment horizontal="left" vertical="center" wrapText="1"/>
    </xf>
    <xf numFmtId="49" fontId="2" fillId="5" borderId="54" xfId="0" applyNumberFormat="1" applyFont="1" applyFill="1" applyBorder="1" applyAlignment="1">
      <alignment horizontal="left" vertical="center" wrapText="1"/>
    </xf>
    <xf numFmtId="49" fontId="3" fillId="3" borderId="47" xfId="0" applyNumberFormat="1" applyFont="1" applyFill="1" applyBorder="1" applyAlignment="1">
      <alignment horizontal="left" vertical="center" wrapText="1"/>
    </xf>
    <xf numFmtId="49" fontId="3" fillId="3" borderId="48" xfId="0" applyNumberFormat="1" applyFont="1" applyFill="1" applyBorder="1" applyAlignment="1">
      <alignment horizontal="left" vertical="center" wrapText="1"/>
    </xf>
    <xf numFmtId="49" fontId="3" fillId="3" borderId="49" xfId="0" applyNumberFormat="1" applyFont="1" applyFill="1" applyBorder="1" applyAlignment="1">
      <alignment horizontal="left" vertical="center" wrapText="1"/>
    </xf>
    <xf numFmtId="49" fontId="3" fillId="3" borderId="61" xfId="0" applyNumberFormat="1" applyFont="1" applyFill="1" applyBorder="1" applyAlignment="1">
      <alignment horizontal="left" vertical="center" wrapText="1"/>
    </xf>
    <xf numFmtId="49" fontId="3" fillId="3" borderId="62" xfId="0" applyNumberFormat="1" applyFont="1" applyFill="1" applyBorder="1" applyAlignment="1">
      <alignment horizontal="left" vertical="center" wrapText="1"/>
    </xf>
    <xf numFmtId="49" fontId="3" fillId="3" borderId="64" xfId="0" applyNumberFormat="1" applyFont="1" applyFill="1" applyBorder="1" applyAlignment="1">
      <alignment horizontal="left" vertical="center" wrapText="1"/>
    </xf>
    <xf numFmtId="49" fontId="3" fillId="3" borderId="58" xfId="0" applyNumberFormat="1" applyFont="1" applyFill="1" applyBorder="1" applyAlignment="1">
      <alignment horizontal="left" vertical="center" wrapText="1"/>
    </xf>
    <xf numFmtId="49" fontId="3" fillId="3" borderId="59" xfId="0" applyNumberFormat="1" applyFont="1" applyFill="1" applyBorder="1" applyAlignment="1">
      <alignment horizontal="left" vertical="center" wrapText="1"/>
    </xf>
    <xf numFmtId="49" fontId="3" fillId="3" borderId="60" xfId="0" applyNumberFormat="1" applyFont="1" applyFill="1" applyBorder="1" applyAlignment="1">
      <alignment horizontal="left" vertical="center" wrapText="1"/>
    </xf>
    <xf numFmtId="49" fontId="2" fillId="5" borderId="61" xfId="0" applyNumberFormat="1" applyFont="1" applyFill="1" applyBorder="1" applyAlignment="1">
      <alignment horizontal="left" vertical="center" wrapText="1"/>
    </xf>
    <xf numFmtId="49" fontId="2" fillId="5" borderId="62" xfId="0" applyNumberFormat="1" applyFont="1" applyFill="1" applyBorder="1" applyAlignment="1">
      <alignment horizontal="left" vertical="center" wrapText="1"/>
    </xf>
    <xf numFmtId="49" fontId="2" fillId="5" borderId="63" xfId="0" applyNumberFormat="1" applyFont="1" applyFill="1" applyBorder="1" applyAlignment="1">
      <alignment horizontal="left" vertical="center" wrapText="1"/>
    </xf>
    <xf numFmtId="49" fontId="5" fillId="10" borderId="76" xfId="0" applyNumberFormat="1" applyFont="1" applyFill="1" applyBorder="1" applyAlignment="1">
      <alignment horizontal="left" vertical="center" wrapText="1"/>
    </xf>
    <xf numFmtId="49" fontId="5" fillId="10" borderId="17" xfId="0" applyNumberFormat="1" applyFont="1" applyFill="1" applyBorder="1" applyAlignment="1">
      <alignment horizontal="left" vertical="center" wrapText="1"/>
    </xf>
    <xf numFmtId="49" fontId="5" fillId="10" borderId="77" xfId="0" applyNumberFormat="1" applyFont="1" applyFill="1" applyBorder="1" applyAlignment="1">
      <alignment horizontal="left" vertical="center" wrapText="1"/>
    </xf>
    <xf numFmtId="49" fontId="3" fillId="3" borderId="55" xfId="0" applyNumberFormat="1" applyFont="1" applyFill="1" applyBorder="1" applyAlignment="1">
      <alignment horizontal="left" vertical="center" wrapText="1"/>
    </xf>
    <xf numFmtId="49" fontId="3" fillId="3" borderId="56" xfId="0" applyNumberFormat="1" applyFont="1" applyFill="1" applyBorder="1" applyAlignment="1">
      <alignment horizontal="left" vertical="center" wrapText="1"/>
    </xf>
    <xf numFmtId="49" fontId="3" fillId="3" borderId="57" xfId="0" applyNumberFormat="1" applyFont="1" applyFill="1" applyBorder="1" applyAlignment="1">
      <alignment horizontal="left" vertical="center" wrapText="1"/>
    </xf>
    <xf numFmtId="49" fontId="2" fillId="5" borderId="65" xfId="0" applyNumberFormat="1" applyFont="1" applyFill="1" applyBorder="1" applyAlignment="1">
      <alignment horizontal="left" vertical="center" wrapText="1"/>
    </xf>
    <xf numFmtId="49" fontId="2" fillId="5" borderId="66" xfId="0" applyNumberFormat="1" applyFont="1" applyFill="1" applyBorder="1" applyAlignment="1">
      <alignment horizontal="left" vertical="center" wrapText="1"/>
    </xf>
    <xf numFmtId="49" fontId="2" fillId="5" borderId="67" xfId="0" applyNumberFormat="1" applyFont="1" applyFill="1" applyBorder="1" applyAlignment="1">
      <alignment horizontal="left" vertical="center" wrapText="1"/>
    </xf>
    <xf numFmtId="49" fontId="2" fillId="3" borderId="68" xfId="0" applyNumberFormat="1" applyFont="1" applyFill="1" applyBorder="1" applyAlignment="1">
      <alignment horizontal="left" vertical="center" wrapText="1"/>
    </xf>
    <xf numFmtId="49" fontId="2" fillId="3" borderId="56" xfId="0" applyNumberFormat="1" applyFont="1" applyFill="1" applyBorder="1" applyAlignment="1">
      <alignment horizontal="left" vertical="center" wrapText="1"/>
    </xf>
    <xf numFmtId="49" fontId="2" fillId="3" borderId="57" xfId="0" applyNumberFormat="1" applyFont="1" applyFill="1" applyBorder="1" applyAlignment="1">
      <alignment horizontal="left" vertical="center" wrapText="1"/>
    </xf>
    <xf numFmtId="49" fontId="2" fillId="5" borderId="68" xfId="0" applyNumberFormat="1" applyFont="1" applyFill="1" applyBorder="1" applyAlignment="1">
      <alignment horizontal="left" vertical="center" wrapText="1"/>
    </xf>
    <xf numFmtId="49" fontId="2" fillId="5" borderId="56" xfId="0" applyNumberFormat="1" applyFont="1" applyFill="1" applyBorder="1" applyAlignment="1">
      <alignment horizontal="left" vertical="center" wrapText="1"/>
    </xf>
    <xf numFmtId="49" fontId="2" fillId="5" borderId="57" xfId="0" applyNumberFormat="1" applyFont="1" applyFill="1" applyBorder="1" applyAlignment="1">
      <alignment horizontal="left" vertical="center" wrapText="1"/>
    </xf>
    <xf numFmtId="49" fontId="2" fillId="5" borderId="69" xfId="0" applyNumberFormat="1" applyFont="1" applyFill="1" applyBorder="1" applyAlignment="1">
      <alignment horizontal="left" vertical="center" wrapText="1"/>
    </xf>
    <xf numFmtId="49" fontId="2" fillId="5" borderId="70" xfId="0" applyNumberFormat="1" applyFont="1" applyFill="1" applyBorder="1" applyAlignment="1">
      <alignment horizontal="left" vertical="center" wrapText="1"/>
    </xf>
    <xf numFmtId="49" fontId="2" fillId="5" borderId="71" xfId="0" applyNumberFormat="1" applyFont="1" applyFill="1" applyBorder="1" applyAlignment="1">
      <alignment horizontal="left" vertical="center" wrapText="1"/>
    </xf>
    <xf numFmtId="49" fontId="2" fillId="3" borderId="68" xfId="0" applyNumberFormat="1" applyFont="1" applyFill="1" applyBorder="1" applyAlignment="1">
      <alignment horizontal="center" vertical="center" wrapText="1"/>
    </xf>
    <xf numFmtId="49" fontId="2" fillId="3" borderId="56" xfId="0" applyNumberFormat="1" applyFont="1" applyFill="1" applyBorder="1" applyAlignment="1">
      <alignment horizontal="center" vertical="center" wrapText="1"/>
    </xf>
    <xf numFmtId="49" fontId="2" fillId="3" borderId="57" xfId="0" applyNumberFormat="1" applyFont="1" applyFill="1" applyBorder="1" applyAlignment="1">
      <alignment horizontal="center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1031875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420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T94"/>
  <sheetViews>
    <sheetView showGridLines="0" tabSelected="1" topLeftCell="A44" zoomScale="120" zoomScaleNormal="120" workbookViewId="0">
      <selection activeCell="E58" sqref="A58:E58"/>
    </sheetView>
  </sheetViews>
  <sheetFormatPr defaultColWidth="10.85546875" defaultRowHeight="11.25" customHeight="1"/>
  <cols>
    <col min="1" max="2" width="17.5703125" style="2" customWidth="1"/>
    <col min="3" max="3" width="9.42578125" style="2" customWidth="1"/>
    <col min="4" max="4" width="16.5703125" style="2" customWidth="1"/>
    <col min="5" max="5" width="11" style="2" customWidth="1"/>
    <col min="6" max="6" width="15.7109375" style="2" customWidth="1"/>
    <col min="7" max="254" width="10.85546875" style="2" customWidth="1"/>
    <col min="255" max="16384" width="10.85546875" style="3"/>
  </cols>
  <sheetData>
    <row r="1" spans="1:6" ht="15" customHeight="1">
      <c r="A1" s="1"/>
      <c r="B1" s="1"/>
      <c r="C1" s="1"/>
      <c r="D1" s="1"/>
      <c r="E1" s="1"/>
      <c r="F1" s="1"/>
    </row>
    <row r="2" spans="1:6" ht="15" customHeight="1">
      <c r="A2" s="1"/>
      <c r="B2" s="1"/>
      <c r="C2" s="1"/>
      <c r="D2" s="1"/>
      <c r="E2" s="1"/>
      <c r="F2" s="1"/>
    </row>
    <row r="3" spans="1:6" ht="15" customHeight="1">
      <c r="A3" s="1"/>
      <c r="B3" s="1"/>
      <c r="C3" s="1"/>
      <c r="D3" s="1"/>
      <c r="E3" s="1"/>
      <c r="F3" s="1"/>
    </row>
    <row r="4" spans="1:6" ht="15" customHeight="1">
      <c r="A4" s="1"/>
      <c r="B4" s="1"/>
      <c r="C4" s="1"/>
      <c r="D4" s="1"/>
      <c r="E4" s="1"/>
      <c r="F4" s="1"/>
    </row>
    <row r="5" spans="1:6" ht="15" customHeight="1">
      <c r="A5" s="1"/>
      <c r="B5" s="1"/>
      <c r="C5" s="1"/>
      <c r="D5" s="1"/>
      <c r="E5" s="1"/>
      <c r="F5" s="1"/>
    </row>
    <row r="6" spans="1:6" ht="15" customHeight="1">
      <c r="A6" s="1"/>
      <c r="B6" s="1"/>
      <c r="C6" s="1"/>
      <c r="D6" s="1"/>
      <c r="E6" s="1"/>
      <c r="F6" s="1"/>
    </row>
    <row r="7" spans="1:6" ht="15" customHeight="1">
      <c r="A7" s="4"/>
      <c r="B7" s="5"/>
      <c r="C7" s="1"/>
      <c r="D7" s="5"/>
      <c r="E7" s="5"/>
      <c r="F7" s="5"/>
    </row>
    <row r="8" spans="1:6" ht="12.75">
      <c r="A8" s="6" t="s">
        <v>0</v>
      </c>
      <c r="B8" s="7" t="s">
        <v>1</v>
      </c>
      <c r="C8" s="8"/>
      <c r="D8" s="120" t="s">
        <v>2</v>
      </c>
      <c r="E8" s="121"/>
      <c r="F8" s="9">
        <v>2100</v>
      </c>
    </row>
    <row r="9" spans="1:6" ht="12.75">
      <c r="A9" s="10" t="s">
        <v>3</v>
      </c>
      <c r="B9" s="7" t="s">
        <v>4</v>
      </c>
      <c r="C9" s="8"/>
      <c r="D9" s="118" t="s">
        <v>5</v>
      </c>
      <c r="E9" s="119"/>
      <c r="F9" s="7" t="s">
        <v>6</v>
      </c>
    </row>
    <row r="10" spans="1:6" ht="12.75">
      <c r="A10" s="10" t="s">
        <v>7</v>
      </c>
      <c r="B10" s="7" t="s">
        <v>8</v>
      </c>
      <c r="C10" s="8"/>
      <c r="D10" s="118" t="s">
        <v>9</v>
      </c>
      <c r="E10" s="119"/>
      <c r="F10" s="38">
        <v>1100</v>
      </c>
    </row>
    <row r="11" spans="1:6" ht="11.25" customHeight="1">
      <c r="A11" s="10" t="s">
        <v>10</v>
      </c>
      <c r="B11" s="7" t="s">
        <v>11</v>
      </c>
      <c r="C11" s="8"/>
      <c r="D11" s="122" t="s">
        <v>12</v>
      </c>
      <c r="E11" s="123"/>
      <c r="F11" s="11">
        <f>(F8*F10)</f>
        <v>2310000</v>
      </c>
    </row>
    <row r="12" spans="1:6" ht="12.75">
      <c r="A12" s="10" t="s">
        <v>13</v>
      </c>
      <c r="B12" s="7" t="s">
        <v>14</v>
      </c>
      <c r="C12" s="8"/>
      <c r="D12" s="118" t="s">
        <v>15</v>
      </c>
      <c r="E12" s="119"/>
      <c r="F12" s="7" t="s">
        <v>16</v>
      </c>
    </row>
    <row r="13" spans="1:6" ht="11.25" customHeight="1">
      <c r="A13" s="10" t="s">
        <v>17</v>
      </c>
      <c r="B13" s="7" t="s">
        <v>18</v>
      </c>
      <c r="C13" s="8"/>
      <c r="D13" s="118" t="s">
        <v>19</v>
      </c>
      <c r="E13" s="119"/>
      <c r="F13" s="7" t="s">
        <v>6</v>
      </c>
    </row>
    <row r="14" spans="1:6" ht="12.75">
      <c r="A14" s="10" t="s">
        <v>20</v>
      </c>
      <c r="B14" s="81">
        <v>44562</v>
      </c>
      <c r="C14" s="8"/>
      <c r="D14" s="118" t="s">
        <v>21</v>
      </c>
      <c r="E14" s="119"/>
      <c r="F14" s="7" t="s">
        <v>22</v>
      </c>
    </row>
    <row r="15" spans="1:6" ht="12" customHeight="1">
      <c r="A15" s="12"/>
      <c r="B15" s="13"/>
      <c r="C15" s="5"/>
      <c r="D15" s="14"/>
      <c r="E15" s="14"/>
      <c r="F15" s="15"/>
    </row>
    <row r="16" spans="1:6" ht="12" customHeight="1">
      <c r="A16" s="124" t="s">
        <v>23</v>
      </c>
      <c r="B16" s="125"/>
      <c r="C16" s="125"/>
      <c r="D16" s="125"/>
      <c r="E16" s="125"/>
      <c r="F16" s="125"/>
    </row>
    <row r="17" spans="1:6" ht="12" customHeight="1">
      <c r="A17" s="16"/>
      <c r="B17" s="17"/>
      <c r="C17" s="17"/>
      <c r="D17" s="17"/>
      <c r="E17" s="18"/>
      <c r="F17" s="18"/>
    </row>
    <row r="18" spans="1:6" ht="12" customHeight="1">
      <c r="A18" s="132" t="s">
        <v>24</v>
      </c>
      <c r="B18" s="133"/>
      <c r="C18" s="133"/>
      <c r="D18" s="133"/>
      <c r="E18" s="133"/>
      <c r="F18" s="134"/>
    </row>
    <row r="19" spans="1:6" ht="24" customHeight="1">
      <c r="A19" s="19" t="s">
        <v>25</v>
      </c>
      <c r="B19" s="19" t="s">
        <v>26</v>
      </c>
      <c r="C19" s="19" t="s">
        <v>27</v>
      </c>
      <c r="D19" s="19" t="s">
        <v>28</v>
      </c>
      <c r="E19" s="19" t="s">
        <v>29</v>
      </c>
      <c r="F19" s="19" t="s">
        <v>30</v>
      </c>
    </row>
    <row r="20" spans="1:6" ht="25.5">
      <c r="A20" s="20" t="s">
        <v>31</v>
      </c>
      <c r="B20" s="21" t="s">
        <v>32</v>
      </c>
      <c r="C20" s="22">
        <v>1</v>
      </c>
      <c r="D20" s="20" t="s">
        <v>33</v>
      </c>
      <c r="E20" s="11">
        <v>20000</v>
      </c>
      <c r="F20" s="11">
        <f>(C20*E20)</f>
        <v>20000</v>
      </c>
    </row>
    <row r="21" spans="1:6" ht="12.75">
      <c r="A21" s="20" t="s">
        <v>34</v>
      </c>
      <c r="B21" s="21" t="s">
        <v>32</v>
      </c>
      <c r="C21" s="22">
        <v>10</v>
      </c>
      <c r="D21" s="20" t="s">
        <v>35</v>
      </c>
      <c r="E21" s="11">
        <v>20000</v>
      </c>
      <c r="F21" s="11">
        <f t="shared" ref="F21:F25" si="0">(C21*E21)</f>
        <v>200000</v>
      </c>
    </row>
    <row r="22" spans="1:6" ht="25.5">
      <c r="A22" s="20" t="s">
        <v>36</v>
      </c>
      <c r="B22" s="21" t="s">
        <v>32</v>
      </c>
      <c r="C22" s="22">
        <v>1</v>
      </c>
      <c r="D22" s="20" t="s">
        <v>37</v>
      </c>
      <c r="E22" s="11">
        <v>20000</v>
      </c>
      <c r="F22" s="11">
        <f t="shared" si="0"/>
        <v>20000</v>
      </c>
    </row>
    <row r="23" spans="1:6" ht="12.75">
      <c r="A23" s="20" t="s">
        <v>38</v>
      </c>
      <c r="B23" s="21" t="s">
        <v>32</v>
      </c>
      <c r="C23" s="22">
        <v>1</v>
      </c>
      <c r="D23" s="20" t="s">
        <v>39</v>
      </c>
      <c r="E23" s="11">
        <v>20000</v>
      </c>
      <c r="F23" s="11">
        <f t="shared" si="0"/>
        <v>20000</v>
      </c>
    </row>
    <row r="24" spans="1:6" ht="12.75">
      <c r="A24" s="20" t="s">
        <v>40</v>
      </c>
      <c r="B24" s="21" t="s">
        <v>32</v>
      </c>
      <c r="C24" s="22">
        <v>1</v>
      </c>
      <c r="D24" s="20" t="s">
        <v>37</v>
      </c>
      <c r="E24" s="11">
        <v>20000</v>
      </c>
      <c r="F24" s="11">
        <f t="shared" si="0"/>
        <v>20000</v>
      </c>
    </row>
    <row r="25" spans="1:6" ht="12.75">
      <c r="A25" s="20" t="s">
        <v>41</v>
      </c>
      <c r="B25" s="21" t="s">
        <v>32</v>
      </c>
      <c r="C25" s="22">
        <v>12</v>
      </c>
      <c r="D25" s="20" t="s">
        <v>42</v>
      </c>
      <c r="E25" s="11">
        <v>20000</v>
      </c>
      <c r="F25" s="11">
        <f t="shared" si="0"/>
        <v>240000</v>
      </c>
    </row>
    <row r="26" spans="1:6" ht="12.75" customHeight="1">
      <c r="A26" s="135" t="s">
        <v>43</v>
      </c>
      <c r="B26" s="136"/>
      <c r="C26" s="136"/>
      <c r="D26" s="136"/>
      <c r="E26" s="137"/>
      <c r="F26" s="23">
        <f>SUM(F20:F25)</f>
        <v>520000</v>
      </c>
    </row>
    <row r="27" spans="1:6" ht="12" customHeight="1">
      <c r="A27" s="16"/>
      <c r="B27" s="18"/>
      <c r="C27" s="18"/>
      <c r="D27" s="18"/>
      <c r="E27" s="24"/>
      <c r="F27" s="24"/>
    </row>
    <row r="28" spans="1:6" ht="12" customHeight="1">
      <c r="A28" s="144" t="s">
        <v>44</v>
      </c>
      <c r="B28" s="145"/>
      <c r="C28" s="145"/>
      <c r="D28" s="145"/>
      <c r="E28" s="145"/>
      <c r="F28" s="146"/>
    </row>
    <row r="29" spans="1:6" ht="24" customHeight="1">
      <c r="A29" s="25" t="s">
        <v>25</v>
      </c>
      <c r="B29" s="25" t="s">
        <v>26</v>
      </c>
      <c r="C29" s="25" t="s">
        <v>27</v>
      </c>
      <c r="D29" s="25" t="s">
        <v>28</v>
      </c>
      <c r="E29" s="25" t="s">
        <v>29</v>
      </c>
      <c r="F29" s="25" t="s">
        <v>30</v>
      </c>
    </row>
    <row r="30" spans="1:6" ht="12" customHeight="1">
      <c r="A30" s="26"/>
      <c r="B30" s="27"/>
      <c r="C30" s="27"/>
      <c r="D30" s="28"/>
      <c r="E30" s="29"/>
      <c r="F30" s="29"/>
    </row>
    <row r="31" spans="1:6" ht="12" customHeight="1">
      <c r="A31" s="138" t="s">
        <v>45</v>
      </c>
      <c r="B31" s="139"/>
      <c r="C31" s="139"/>
      <c r="D31" s="139"/>
      <c r="E31" s="140"/>
      <c r="F31" s="30">
        <f>SUM(F30:F30)</f>
        <v>0</v>
      </c>
    </row>
    <row r="32" spans="1:6" ht="12" customHeight="1">
      <c r="A32" s="31"/>
      <c r="B32" s="32"/>
      <c r="C32" s="32"/>
      <c r="D32" s="32"/>
      <c r="E32" s="33"/>
      <c r="F32" s="33"/>
    </row>
    <row r="33" spans="1:254" ht="12" customHeight="1">
      <c r="A33" s="144" t="s">
        <v>46</v>
      </c>
      <c r="B33" s="145"/>
      <c r="C33" s="145"/>
      <c r="D33" s="145"/>
      <c r="E33" s="145"/>
      <c r="F33" s="146"/>
    </row>
    <row r="34" spans="1:254" ht="24" customHeight="1">
      <c r="A34" s="34" t="s">
        <v>25</v>
      </c>
      <c r="B34" s="34" t="s">
        <v>26</v>
      </c>
      <c r="C34" s="34" t="s">
        <v>27</v>
      </c>
      <c r="D34" s="34" t="s">
        <v>28</v>
      </c>
      <c r="E34" s="34" t="s">
        <v>29</v>
      </c>
      <c r="F34" s="34" t="s">
        <v>30</v>
      </c>
    </row>
    <row r="35" spans="1:254" ht="12.75" customHeight="1">
      <c r="A35" s="20" t="s">
        <v>47</v>
      </c>
      <c r="B35" s="21" t="s">
        <v>48</v>
      </c>
      <c r="C35" s="22">
        <v>0.125</v>
      </c>
      <c r="D35" s="35" t="s">
        <v>49</v>
      </c>
      <c r="E35" s="11">
        <v>333200</v>
      </c>
      <c r="F35" s="11">
        <f>E35*C35</f>
        <v>41650</v>
      </c>
      <c r="H35" s="97"/>
    </row>
    <row r="36" spans="1:254" ht="12.75" customHeight="1">
      <c r="A36" s="20" t="s">
        <v>50</v>
      </c>
      <c r="B36" s="21" t="s">
        <v>48</v>
      </c>
      <c r="C36" s="22">
        <v>0.25</v>
      </c>
      <c r="D36" s="35" t="s">
        <v>49</v>
      </c>
      <c r="E36" s="11">
        <v>320000</v>
      </c>
      <c r="F36" s="11">
        <f t="shared" ref="F36:F40" si="1">E36*C36</f>
        <v>80000</v>
      </c>
      <c r="H36" s="97"/>
    </row>
    <row r="37" spans="1:254" ht="12.75">
      <c r="A37" s="20" t="s">
        <v>51</v>
      </c>
      <c r="B37" s="21" t="s">
        <v>48</v>
      </c>
      <c r="C37" s="22">
        <v>0.125</v>
      </c>
      <c r="D37" s="35" t="s">
        <v>52</v>
      </c>
      <c r="E37" s="11">
        <v>320000</v>
      </c>
      <c r="F37" s="11">
        <f t="shared" si="1"/>
        <v>40000</v>
      </c>
      <c r="H37" s="97"/>
    </row>
    <row r="38" spans="1:254" ht="12.75">
      <c r="A38" s="20" t="s">
        <v>53</v>
      </c>
      <c r="B38" s="21" t="s">
        <v>48</v>
      </c>
      <c r="C38" s="22">
        <v>0.25</v>
      </c>
      <c r="D38" s="35" t="s">
        <v>54</v>
      </c>
      <c r="E38" s="11">
        <v>120000</v>
      </c>
      <c r="F38" s="11">
        <f t="shared" si="1"/>
        <v>30000</v>
      </c>
      <c r="H38" s="97"/>
    </row>
    <row r="39" spans="1:254" ht="12.75">
      <c r="A39" s="20" t="s">
        <v>55</v>
      </c>
      <c r="B39" s="21" t="s">
        <v>48</v>
      </c>
      <c r="C39" s="22">
        <v>0.25</v>
      </c>
      <c r="D39" s="35" t="s">
        <v>54</v>
      </c>
      <c r="E39" s="11">
        <v>320000</v>
      </c>
      <c r="F39" s="11">
        <f t="shared" si="1"/>
        <v>80000</v>
      </c>
      <c r="H39" s="97"/>
    </row>
    <row r="40" spans="1:254" ht="12.75">
      <c r="A40" s="20" t="s">
        <v>56</v>
      </c>
      <c r="B40" s="21" t="s">
        <v>48</v>
      </c>
      <c r="C40" s="22">
        <v>0.25</v>
      </c>
      <c r="D40" s="35" t="s">
        <v>57</v>
      </c>
      <c r="E40" s="11">
        <v>160000</v>
      </c>
      <c r="F40" s="11">
        <f t="shared" si="1"/>
        <v>40000</v>
      </c>
      <c r="H40" s="97"/>
    </row>
    <row r="41" spans="1:254" ht="12.75">
      <c r="A41" s="141" t="s">
        <v>58</v>
      </c>
      <c r="B41" s="142"/>
      <c r="C41" s="142"/>
      <c r="D41" s="142"/>
      <c r="E41" s="143"/>
      <c r="F41" s="36">
        <f>SUM(F35:F40)</f>
        <v>311650</v>
      </c>
    </row>
    <row r="42" spans="1:254" ht="12" customHeight="1">
      <c r="A42" s="31"/>
      <c r="B42" s="32"/>
      <c r="C42" s="32"/>
      <c r="D42" s="32"/>
      <c r="E42" s="33"/>
      <c r="F42" s="33"/>
    </row>
    <row r="43" spans="1:254" ht="12" customHeight="1">
      <c r="A43" s="144" t="s">
        <v>59</v>
      </c>
      <c r="B43" s="145"/>
      <c r="C43" s="145"/>
      <c r="D43" s="145"/>
      <c r="E43" s="145"/>
      <c r="F43" s="146"/>
    </row>
    <row r="44" spans="1:254" ht="24" customHeight="1">
      <c r="A44" s="34" t="s">
        <v>60</v>
      </c>
      <c r="B44" s="34" t="s">
        <v>61</v>
      </c>
      <c r="C44" s="34" t="s">
        <v>62</v>
      </c>
      <c r="D44" s="34" t="s">
        <v>28</v>
      </c>
      <c r="E44" s="34" t="s">
        <v>29</v>
      </c>
      <c r="F44" s="34" t="s">
        <v>30</v>
      </c>
      <c r="J44" s="37"/>
    </row>
    <row r="45" spans="1:254" s="85" customFormat="1" ht="12.75" customHeight="1">
      <c r="A45" s="126" t="s">
        <v>63</v>
      </c>
      <c r="B45" s="127"/>
      <c r="C45" s="127"/>
      <c r="D45" s="127"/>
      <c r="E45" s="127"/>
      <c r="F45" s="128"/>
      <c r="G45" s="83"/>
      <c r="H45" s="83"/>
      <c r="I45" s="83"/>
      <c r="J45" s="84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  <c r="BF45" s="83"/>
      <c r="BG45" s="83"/>
      <c r="BH45" s="83"/>
      <c r="BI45" s="83"/>
      <c r="BJ45" s="83"/>
      <c r="BK45" s="83"/>
      <c r="BL45" s="83"/>
      <c r="BM45" s="83"/>
      <c r="BN45" s="83"/>
      <c r="BO45" s="83"/>
      <c r="BP45" s="83"/>
      <c r="BQ45" s="83"/>
      <c r="BR45" s="83"/>
      <c r="BS45" s="83"/>
      <c r="BT45" s="83"/>
      <c r="BU45" s="83"/>
      <c r="BV45" s="83"/>
      <c r="BW45" s="83"/>
      <c r="BX45" s="83"/>
      <c r="BY45" s="83"/>
      <c r="BZ45" s="83"/>
      <c r="CA45" s="83"/>
      <c r="CB45" s="83"/>
      <c r="CC45" s="83"/>
      <c r="CD45" s="83"/>
      <c r="CE45" s="83"/>
      <c r="CF45" s="83"/>
      <c r="CG45" s="83"/>
      <c r="CH45" s="83"/>
      <c r="CI45" s="83"/>
      <c r="CJ45" s="83"/>
      <c r="CK45" s="83"/>
      <c r="CL45" s="83"/>
      <c r="CM45" s="83"/>
      <c r="CN45" s="83"/>
      <c r="CO45" s="83"/>
      <c r="CP45" s="83"/>
      <c r="CQ45" s="83"/>
      <c r="CR45" s="83"/>
      <c r="CS45" s="83"/>
      <c r="CT45" s="83"/>
      <c r="CU45" s="83"/>
      <c r="CV45" s="83"/>
      <c r="CW45" s="83"/>
      <c r="CX45" s="83"/>
      <c r="CY45" s="83"/>
      <c r="CZ45" s="83"/>
      <c r="DA45" s="83"/>
      <c r="DB45" s="83"/>
      <c r="DC45" s="83"/>
      <c r="DD45" s="83"/>
      <c r="DE45" s="83"/>
      <c r="DF45" s="83"/>
      <c r="DG45" s="83"/>
      <c r="DH45" s="83"/>
      <c r="DI45" s="83"/>
      <c r="DJ45" s="83"/>
      <c r="DK45" s="83"/>
      <c r="DL45" s="83"/>
      <c r="DM45" s="83"/>
      <c r="DN45" s="83"/>
      <c r="DO45" s="83"/>
      <c r="DP45" s="83"/>
      <c r="DQ45" s="83"/>
      <c r="DR45" s="83"/>
      <c r="DS45" s="83"/>
      <c r="DT45" s="83"/>
      <c r="DU45" s="83"/>
      <c r="DV45" s="83"/>
      <c r="DW45" s="83"/>
      <c r="DX45" s="83"/>
      <c r="DY45" s="83"/>
      <c r="DZ45" s="83"/>
      <c r="EA45" s="83"/>
      <c r="EB45" s="83"/>
      <c r="EC45" s="83"/>
      <c r="ED45" s="83"/>
      <c r="EE45" s="83"/>
      <c r="EF45" s="83"/>
      <c r="EG45" s="83"/>
      <c r="EH45" s="83"/>
      <c r="EI45" s="83"/>
      <c r="EJ45" s="83"/>
      <c r="EK45" s="83"/>
      <c r="EL45" s="83"/>
      <c r="EM45" s="83"/>
      <c r="EN45" s="83"/>
      <c r="EO45" s="83"/>
      <c r="EP45" s="83"/>
      <c r="EQ45" s="83"/>
      <c r="ER45" s="83"/>
      <c r="ES45" s="83"/>
      <c r="ET45" s="83"/>
      <c r="EU45" s="83"/>
      <c r="EV45" s="83"/>
      <c r="EW45" s="83"/>
      <c r="EX45" s="83"/>
      <c r="EY45" s="83"/>
      <c r="EZ45" s="83"/>
      <c r="FA45" s="83"/>
      <c r="FB45" s="83"/>
      <c r="FC45" s="83"/>
      <c r="FD45" s="83"/>
      <c r="FE45" s="83"/>
      <c r="FF45" s="83"/>
      <c r="FG45" s="83"/>
      <c r="FH45" s="83"/>
      <c r="FI45" s="83"/>
      <c r="FJ45" s="83"/>
      <c r="FK45" s="83"/>
      <c r="FL45" s="83"/>
      <c r="FM45" s="83"/>
      <c r="FN45" s="83"/>
      <c r="FO45" s="83"/>
      <c r="FP45" s="83"/>
      <c r="FQ45" s="83"/>
      <c r="FR45" s="83"/>
      <c r="FS45" s="83"/>
      <c r="FT45" s="83"/>
      <c r="FU45" s="83"/>
      <c r="FV45" s="83"/>
      <c r="FW45" s="83"/>
      <c r="FX45" s="83"/>
      <c r="FY45" s="83"/>
      <c r="FZ45" s="83"/>
      <c r="GA45" s="83"/>
      <c r="GB45" s="83"/>
      <c r="GC45" s="83"/>
      <c r="GD45" s="83"/>
      <c r="GE45" s="83"/>
      <c r="GF45" s="83"/>
      <c r="GG45" s="83"/>
      <c r="GH45" s="83"/>
      <c r="GI45" s="83"/>
      <c r="GJ45" s="83"/>
      <c r="GK45" s="83"/>
      <c r="GL45" s="83"/>
      <c r="GM45" s="83"/>
      <c r="GN45" s="83"/>
      <c r="GO45" s="83"/>
      <c r="GP45" s="83"/>
      <c r="GQ45" s="83"/>
      <c r="GR45" s="83"/>
      <c r="GS45" s="83"/>
      <c r="GT45" s="83"/>
      <c r="GU45" s="83"/>
      <c r="GV45" s="83"/>
      <c r="GW45" s="83"/>
      <c r="GX45" s="83"/>
      <c r="GY45" s="83"/>
      <c r="GZ45" s="83"/>
      <c r="HA45" s="83"/>
      <c r="HB45" s="83"/>
      <c r="HC45" s="83"/>
      <c r="HD45" s="83"/>
      <c r="HE45" s="83"/>
      <c r="HF45" s="83"/>
      <c r="HG45" s="83"/>
      <c r="HH45" s="83"/>
      <c r="HI45" s="83"/>
      <c r="HJ45" s="83"/>
      <c r="HK45" s="83"/>
      <c r="HL45" s="83"/>
      <c r="HM45" s="83"/>
      <c r="HN45" s="83"/>
      <c r="HO45" s="83"/>
      <c r="HP45" s="83"/>
      <c r="HQ45" s="83"/>
      <c r="HR45" s="83"/>
      <c r="HS45" s="83"/>
      <c r="HT45" s="83"/>
      <c r="HU45" s="83"/>
      <c r="HV45" s="83"/>
      <c r="HW45" s="83"/>
      <c r="HX45" s="83"/>
      <c r="HY45" s="83"/>
      <c r="HZ45" s="83"/>
      <c r="IA45" s="83"/>
      <c r="IB45" s="83"/>
      <c r="IC45" s="83"/>
      <c r="ID45" s="83"/>
      <c r="IE45" s="83"/>
      <c r="IF45" s="83"/>
      <c r="IG45" s="83"/>
      <c r="IH45" s="83"/>
      <c r="II45" s="83"/>
      <c r="IJ45" s="83"/>
      <c r="IK45" s="83"/>
      <c r="IL45" s="83"/>
      <c r="IM45" s="83"/>
      <c r="IN45" s="83"/>
      <c r="IO45" s="83"/>
      <c r="IP45" s="83"/>
      <c r="IQ45" s="83"/>
      <c r="IR45" s="83"/>
      <c r="IS45" s="83"/>
      <c r="IT45" s="83"/>
    </row>
    <row r="46" spans="1:254" s="85" customFormat="1" ht="12.75">
      <c r="A46" s="82" t="s">
        <v>64</v>
      </c>
      <c r="B46" s="86" t="s">
        <v>65</v>
      </c>
      <c r="C46" s="87">
        <v>150</v>
      </c>
      <c r="D46" s="88" t="s">
        <v>66</v>
      </c>
      <c r="E46" s="38">
        <v>3000</v>
      </c>
      <c r="F46" s="38">
        <f>(C46*E46)</f>
        <v>450000</v>
      </c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3"/>
      <c r="BG46" s="83"/>
      <c r="BH46" s="83"/>
      <c r="BI46" s="83"/>
      <c r="BJ46" s="83"/>
      <c r="BK46" s="83"/>
      <c r="BL46" s="83"/>
      <c r="BM46" s="83"/>
      <c r="BN46" s="83"/>
      <c r="BO46" s="83"/>
      <c r="BP46" s="83"/>
      <c r="BQ46" s="83"/>
      <c r="BR46" s="83"/>
      <c r="BS46" s="83"/>
      <c r="BT46" s="83"/>
      <c r="BU46" s="83"/>
      <c r="BV46" s="83"/>
      <c r="BW46" s="83"/>
      <c r="BX46" s="83"/>
      <c r="BY46" s="83"/>
      <c r="BZ46" s="83"/>
      <c r="CA46" s="83"/>
      <c r="CB46" s="83"/>
      <c r="CC46" s="83"/>
      <c r="CD46" s="83"/>
      <c r="CE46" s="83"/>
      <c r="CF46" s="83"/>
      <c r="CG46" s="83"/>
      <c r="CH46" s="83"/>
      <c r="CI46" s="83"/>
      <c r="CJ46" s="83"/>
      <c r="CK46" s="83"/>
      <c r="CL46" s="83"/>
      <c r="CM46" s="83"/>
      <c r="CN46" s="83"/>
      <c r="CO46" s="83"/>
      <c r="CP46" s="83"/>
      <c r="CQ46" s="83"/>
      <c r="CR46" s="83"/>
      <c r="CS46" s="83"/>
      <c r="CT46" s="83"/>
      <c r="CU46" s="83"/>
      <c r="CV46" s="83"/>
      <c r="CW46" s="83"/>
      <c r="CX46" s="83"/>
      <c r="CY46" s="83"/>
      <c r="CZ46" s="83"/>
      <c r="DA46" s="83"/>
      <c r="DB46" s="83"/>
      <c r="DC46" s="83"/>
      <c r="DD46" s="83"/>
      <c r="DE46" s="83"/>
      <c r="DF46" s="83"/>
      <c r="DG46" s="83"/>
      <c r="DH46" s="83"/>
      <c r="DI46" s="83"/>
      <c r="DJ46" s="83"/>
      <c r="DK46" s="83"/>
      <c r="DL46" s="83"/>
      <c r="DM46" s="83"/>
      <c r="DN46" s="83"/>
      <c r="DO46" s="83"/>
      <c r="DP46" s="83"/>
      <c r="DQ46" s="83"/>
      <c r="DR46" s="83"/>
      <c r="DS46" s="83"/>
      <c r="DT46" s="83"/>
      <c r="DU46" s="83"/>
      <c r="DV46" s="83"/>
      <c r="DW46" s="83"/>
      <c r="DX46" s="83"/>
      <c r="DY46" s="83"/>
      <c r="DZ46" s="83"/>
      <c r="EA46" s="83"/>
      <c r="EB46" s="83"/>
      <c r="EC46" s="83"/>
      <c r="ED46" s="83"/>
      <c r="EE46" s="83"/>
      <c r="EF46" s="83"/>
      <c r="EG46" s="83"/>
      <c r="EH46" s="83"/>
      <c r="EI46" s="83"/>
      <c r="EJ46" s="83"/>
      <c r="EK46" s="83"/>
      <c r="EL46" s="83"/>
      <c r="EM46" s="83"/>
      <c r="EN46" s="83"/>
      <c r="EO46" s="83"/>
      <c r="EP46" s="83"/>
      <c r="EQ46" s="83"/>
      <c r="ER46" s="83"/>
      <c r="ES46" s="83"/>
      <c r="ET46" s="83"/>
      <c r="EU46" s="83"/>
      <c r="EV46" s="83"/>
      <c r="EW46" s="83"/>
      <c r="EX46" s="83"/>
      <c r="EY46" s="83"/>
      <c r="EZ46" s="83"/>
      <c r="FA46" s="83"/>
      <c r="FB46" s="83"/>
      <c r="FC46" s="83"/>
      <c r="FD46" s="83"/>
      <c r="FE46" s="83"/>
      <c r="FF46" s="83"/>
      <c r="FG46" s="83"/>
      <c r="FH46" s="83"/>
      <c r="FI46" s="83"/>
      <c r="FJ46" s="83"/>
      <c r="FK46" s="83"/>
      <c r="FL46" s="83"/>
      <c r="FM46" s="83"/>
      <c r="FN46" s="83"/>
      <c r="FO46" s="83"/>
      <c r="FP46" s="83"/>
      <c r="FQ46" s="83"/>
      <c r="FR46" s="83"/>
      <c r="FS46" s="83"/>
      <c r="FT46" s="83"/>
      <c r="FU46" s="83"/>
      <c r="FV46" s="83"/>
      <c r="FW46" s="83"/>
      <c r="FX46" s="83"/>
      <c r="FY46" s="83"/>
      <c r="FZ46" s="83"/>
      <c r="GA46" s="83"/>
      <c r="GB46" s="83"/>
      <c r="GC46" s="83"/>
      <c r="GD46" s="83"/>
      <c r="GE46" s="83"/>
      <c r="GF46" s="83"/>
      <c r="GG46" s="83"/>
      <c r="GH46" s="83"/>
      <c r="GI46" s="83"/>
      <c r="GJ46" s="83"/>
      <c r="GK46" s="83"/>
      <c r="GL46" s="83"/>
      <c r="GM46" s="83"/>
      <c r="GN46" s="83"/>
      <c r="GO46" s="83"/>
      <c r="GP46" s="83"/>
      <c r="GQ46" s="83"/>
      <c r="GR46" s="83"/>
      <c r="GS46" s="83"/>
      <c r="GT46" s="83"/>
      <c r="GU46" s="83"/>
      <c r="GV46" s="83"/>
      <c r="GW46" s="83"/>
      <c r="GX46" s="83"/>
      <c r="GY46" s="83"/>
      <c r="GZ46" s="83"/>
      <c r="HA46" s="83"/>
      <c r="HB46" s="83"/>
      <c r="HC46" s="83"/>
      <c r="HD46" s="83"/>
      <c r="HE46" s="83"/>
      <c r="HF46" s="83"/>
      <c r="HG46" s="83"/>
      <c r="HH46" s="83"/>
      <c r="HI46" s="83"/>
      <c r="HJ46" s="83"/>
      <c r="HK46" s="83"/>
      <c r="HL46" s="83"/>
      <c r="HM46" s="83"/>
      <c r="HN46" s="83"/>
      <c r="HO46" s="83"/>
      <c r="HP46" s="83"/>
      <c r="HQ46" s="83"/>
      <c r="HR46" s="83"/>
      <c r="HS46" s="83"/>
      <c r="HT46" s="83"/>
      <c r="HU46" s="83"/>
      <c r="HV46" s="83"/>
      <c r="HW46" s="83"/>
      <c r="HX46" s="83"/>
      <c r="HY46" s="83"/>
      <c r="HZ46" s="83"/>
      <c r="IA46" s="83"/>
      <c r="IB46" s="83"/>
      <c r="IC46" s="83"/>
      <c r="ID46" s="83"/>
      <c r="IE46" s="83"/>
      <c r="IF46" s="83"/>
      <c r="IG46" s="83"/>
      <c r="IH46" s="83"/>
      <c r="II46" s="83"/>
      <c r="IJ46" s="83"/>
      <c r="IK46" s="83"/>
      <c r="IL46" s="83"/>
      <c r="IM46" s="83"/>
      <c r="IN46" s="83"/>
      <c r="IO46" s="83"/>
      <c r="IP46" s="83"/>
      <c r="IQ46" s="83"/>
      <c r="IR46" s="83"/>
      <c r="IS46" s="83"/>
      <c r="IT46" s="83"/>
    </row>
    <row r="47" spans="1:254" s="85" customFormat="1" ht="12.75" customHeight="1">
      <c r="A47" s="126" t="s">
        <v>67</v>
      </c>
      <c r="B47" s="127"/>
      <c r="C47" s="127"/>
      <c r="D47" s="127"/>
      <c r="E47" s="127"/>
      <c r="F47" s="128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  <c r="BF47" s="83"/>
      <c r="BG47" s="83"/>
      <c r="BH47" s="83"/>
      <c r="BI47" s="83"/>
      <c r="BJ47" s="83"/>
      <c r="BK47" s="83"/>
      <c r="BL47" s="83"/>
      <c r="BM47" s="83"/>
      <c r="BN47" s="83"/>
      <c r="BO47" s="83"/>
      <c r="BP47" s="83"/>
      <c r="BQ47" s="83"/>
      <c r="BR47" s="83"/>
      <c r="BS47" s="83"/>
      <c r="BT47" s="83"/>
      <c r="BU47" s="83"/>
      <c r="BV47" s="83"/>
      <c r="BW47" s="83"/>
      <c r="BX47" s="83"/>
      <c r="BY47" s="83"/>
      <c r="BZ47" s="83"/>
      <c r="CA47" s="83"/>
      <c r="CB47" s="83"/>
      <c r="CC47" s="83"/>
      <c r="CD47" s="83"/>
      <c r="CE47" s="83"/>
      <c r="CF47" s="83"/>
      <c r="CG47" s="83"/>
      <c r="CH47" s="83"/>
      <c r="CI47" s="83"/>
      <c r="CJ47" s="83"/>
      <c r="CK47" s="83"/>
      <c r="CL47" s="83"/>
      <c r="CM47" s="83"/>
      <c r="CN47" s="83"/>
      <c r="CO47" s="83"/>
      <c r="CP47" s="83"/>
      <c r="CQ47" s="83"/>
      <c r="CR47" s="83"/>
      <c r="CS47" s="83"/>
      <c r="CT47" s="83"/>
      <c r="CU47" s="83"/>
      <c r="CV47" s="83"/>
      <c r="CW47" s="83"/>
      <c r="CX47" s="83"/>
      <c r="CY47" s="83"/>
      <c r="CZ47" s="83"/>
      <c r="DA47" s="83"/>
      <c r="DB47" s="83"/>
      <c r="DC47" s="83"/>
      <c r="DD47" s="83"/>
      <c r="DE47" s="83"/>
      <c r="DF47" s="83"/>
      <c r="DG47" s="83"/>
      <c r="DH47" s="83"/>
      <c r="DI47" s="83"/>
      <c r="DJ47" s="83"/>
      <c r="DK47" s="83"/>
      <c r="DL47" s="83"/>
      <c r="DM47" s="83"/>
      <c r="DN47" s="83"/>
      <c r="DO47" s="83"/>
      <c r="DP47" s="83"/>
      <c r="DQ47" s="83"/>
      <c r="DR47" s="83"/>
      <c r="DS47" s="83"/>
      <c r="DT47" s="83"/>
      <c r="DU47" s="83"/>
      <c r="DV47" s="83"/>
      <c r="DW47" s="83"/>
      <c r="DX47" s="83"/>
      <c r="DY47" s="83"/>
      <c r="DZ47" s="83"/>
      <c r="EA47" s="83"/>
      <c r="EB47" s="83"/>
      <c r="EC47" s="83"/>
      <c r="ED47" s="83"/>
      <c r="EE47" s="83"/>
      <c r="EF47" s="83"/>
      <c r="EG47" s="83"/>
      <c r="EH47" s="83"/>
      <c r="EI47" s="83"/>
      <c r="EJ47" s="83"/>
      <c r="EK47" s="83"/>
      <c r="EL47" s="83"/>
      <c r="EM47" s="83"/>
      <c r="EN47" s="83"/>
      <c r="EO47" s="83"/>
      <c r="EP47" s="83"/>
      <c r="EQ47" s="83"/>
      <c r="ER47" s="83"/>
      <c r="ES47" s="83"/>
      <c r="ET47" s="83"/>
      <c r="EU47" s="83"/>
      <c r="EV47" s="83"/>
      <c r="EW47" s="83"/>
      <c r="EX47" s="83"/>
      <c r="EY47" s="83"/>
      <c r="EZ47" s="83"/>
      <c r="FA47" s="83"/>
      <c r="FB47" s="83"/>
      <c r="FC47" s="83"/>
      <c r="FD47" s="83"/>
      <c r="FE47" s="83"/>
      <c r="FF47" s="83"/>
      <c r="FG47" s="83"/>
      <c r="FH47" s="83"/>
      <c r="FI47" s="83"/>
      <c r="FJ47" s="83"/>
      <c r="FK47" s="83"/>
      <c r="FL47" s="83"/>
      <c r="FM47" s="83"/>
      <c r="FN47" s="83"/>
      <c r="FO47" s="83"/>
      <c r="FP47" s="83"/>
      <c r="FQ47" s="83"/>
      <c r="FR47" s="83"/>
      <c r="FS47" s="83"/>
      <c r="FT47" s="83"/>
      <c r="FU47" s="83"/>
      <c r="FV47" s="83"/>
      <c r="FW47" s="83"/>
      <c r="FX47" s="83"/>
      <c r="FY47" s="83"/>
      <c r="FZ47" s="83"/>
      <c r="GA47" s="83"/>
      <c r="GB47" s="83"/>
      <c r="GC47" s="83"/>
      <c r="GD47" s="83"/>
      <c r="GE47" s="83"/>
      <c r="GF47" s="83"/>
      <c r="GG47" s="83"/>
      <c r="GH47" s="83"/>
      <c r="GI47" s="83"/>
      <c r="GJ47" s="83"/>
      <c r="GK47" s="83"/>
      <c r="GL47" s="83"/>
      <c r="GM47" s="83"/>
      <c r="GN47" s="83"/>
      <c r="GO47" s="83"/>
      <c r="GP47" s="83"/>
      <c r="GQ47" s="83"/>
      <c r="GR47" s="83"/>
      <c r="GS47" s="83"/>
      <c r="GT47" s="83"/>
      <c r="GU47" s="83"/>
      <c r="GV47" s="83"/>
      <c r="GW47" s="83"/>
      <c r="GX47" s="83"/>
      <c r="GY47" s="83"/>
      <c r="GZ47" s="83"/>
      <c r="HA47" s="83"/>
      <c r="HB47" s="83"/>
      <c r="HC47" s="83"/>
      <c r="HD47" s="83"/>
      <c r="HE47" s="83"/>
      <c r="HF47" s="83"/>
      <c r="HG47" s="83"/>
      <c r="HH47" s="83"/>
      <c r="HI47" s="83"/>
      <c r="HJ47" s="83"/>
      <c r="HK47" s="83"/>
      <c r="HL47" s="83"/>
      <c r="HM47" s="83"/>
      <c r="HN47" s="83"/>
      <c r="HO47" s="83"/>
      <c r="HP47" s="83"/>
      <c r="HQ47" s="83"/>
      <c r="HR47" s="83"/>
      <c r="HS47" s="83"/>
      <c r="HT47" s="83"/>
      <c r="HU47" s="83"/>
      <c r="HV47" s="83"/>
      <c r="HW47" s="83"/>
      <c r="HX47" s="83"/>
      <c r="HY47" s="83"/>
      <c r="HZ47" s="83"/>
      <c r="IA47" s="83"/>
      <c r="IB47" s="83"/>
      <c r="IC47" s="83"/>
      <c r="ID47" s="83"/>
      <c r="IE47" s="83"/>
      <c r="IF47" s="83"/>
      <c r="IG47" s="83"/>
      <c r="IH47" s="83"/>
      <c r="II47" s="83"/>
      <c r="IJ47" s="83"/>
      <c r="IK47" s="83"/>
      <c r="IL47" s="83"/>
      <c r="IM47" s="83"/>
      <c r="IN47" s="83"/>
      <c r="IO47" s="83"/>
      <c r="IP47" s="83"/>
      <c r="IQ47" s="83"/>
      <c r="IR47" s="83"/>
      <c r="IS47" s="83"/>
      <c r="IT47" s="83"/>
    </row>
    <row r="48" spans="1:254" s="85" customFormat="1" ht="12.75">
      <c r="A48" s="89" t="s">
        <v>68</v>
      </c>
      <c r="B48" s="90" t="s">
        <v>65</v>
      </c>
      <c r="C48" s="91">
        <v>300</v>
      </c>
      <c r="D48" s="92" t="s">
        <v>52</v>
      </c>
      <c r="E48" s="93">
        <v>1440</v>
      </c>
      <c r="F48" s="93">
        <f>(C48*E48)</f>
        <v>432000</v>
      </c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83"/>
      <c r="BH48" s="83"/>
      <c r="BI48" s="83"/>
      <c r="BJ48" s="83"/>
      <c r="BK48" s="83"/>
      <c r="BL48" s="83"/>
      <c r="BM48" s="83"/>
      <c r="BN48" s="83"/>
      <c r="BO48" s="83"/>
      <c r="BP48" s="83"/>
      <c r="BQ48" s="83"/>
      <c r="BR48" s="83"/>
      <c r="BS48" s="83"/>
      <c r="BT48" s="83"/>
      <c r="BU48" s="83"/>
      <c r="BV48" s="83"/>
      <c r="BW48" s="83"/>
      <c r="BX48" s="83"/>
      <c r="BY48" s="83"/>
      <c r="BZ48" s="83"/>
      <c r="CA48" s="83"/>
      <c r="CB48" s="83"/>
      <c r="CC48" s="83"/>
      <c r="CD48" s="83"/>
      <c r="CE48" s="83"/>
      <c r="CF48" s="83"/>
      <c r="CG48" s="83"/>
      <c r="CH48" s="83"/>
      <c r="CI48" s="83"/>
      <c r="CJ48" s="83"/>
      <c r="CK48" s="83"/>
      <c r="CL48" s="83"/>
      <c r="CM48" s="83"/>
      <c r="CN48" s="83"/>
      <c r="CO48" s="83"/>
      <c r="CP48" s="83"/>
      <c r="CQ48" s="83"/>
      <c r="CR48" s="83"/>
      <c r="CS48" s="83"/>
      <c r="CT48" s="83"/>
      <c r="CU48" s="83"/>
      <c r="CV48" s="83"/>
      <c r="CW48" s="83"/>
      <c r="CX48" s="83"/>
      <c r="CY48" s="83"/>
      <c r="CZ48" s="83"/>
      <c r="DA48" s="83"/>
      <c r="DB48" s="83"/>
      <c r="DC48" s="83"/>
      <c r="DD48" s="83"/>
      <c r="DE48" s="83"/>
      <c r="DF48" s="83"/>
      <c r="DG48" s="83"/>
      <c r="DH48" s="83"/>
      <c r="DI48" s="83"/>
      <c r="DJ48" s="83"/>
      <c r="DK48" s="83"/>
      <c r="DL48" s="83"/>
      <c r="DM48" s="83"/>
      <c r="DN48" s="83"/>
      <c r="DO48" s="83"/>
      <c r="DP48" s="83"/>
      <c r="DQ48" s="83"/>
      <c r="DR48" s="83"/>
      <c r="DS48" s="83"/>
      <c r="DT48" s="83"/>
      <c r="DU48" s="83"/>
      <c r="DV48" s="83"/>
      <c r="DW48" s="83"/>
      <c r="DX48" s="83"/>
      <c r="DY48" s="83"/>
      <c r="DZ48" s="83"/>
      <c r="EA48" s="83"/>
      <c r="EB48" s="83"/>
      <c r="EC48" s="83"/>
      <c r="ED48" s="83"/>
      <c r="EE48" s="83"/>
      <c r="EF48" s="83"/>
      <c r="EG48" s="83"/>
      <c r="EH48" s="83"/>
      <c r="EI48" s="83"/>
      <c r="EJ48" s="83"/>
      <c r="EK48" s="83"/>
      <c r="EL48" s="83"/>
      <c r="EM48" s="83"/>
      <c r="EN48" s="83"/>
      <c r="EO48" s="83"/>
      <c r="EP48" s="83"/>
      <c r="EQ48" s="83"/>
      <c r="ER48" s="83"/>
      <c r="ES48" s="83"/>
      <c r="ET48" s="83"/>
      <c r="EU48" s="83"/>
      <c r="EV48" s="83"/>
      <c r="EW48" s="83"/>
      <c r="EX48" s="83"/>
      <c r="EY48" s="83"/>
      <c r="EZ48" s="83"/>
      <c r="FA48" s="83"/>
      <c r="FB48" s="83"/>
      <c r="FC48" s="83"/>
      <c r="FD48" s="83"/>
      <c r="FE48" s="83"/>
      <c r="FF48" s="83"/>
      <c r="FG48" s="83"/>
      <c r="FH48" s="83"/>
      <c r="FI48" s="83"/>
      <c r="FJ48" s="83"/>
      <c r="FK48" s="83"/>
      <c r="FL48" s="83"/>
      <c r="FM48" s="83"/>
      <c r="FN48" s="83"/>
      <c r="FO48" s="83"/>
      <c r="FP48" s="83"/>
      <c r="FQ48" s="83"/>
      <c r="FR48" s="83"/>
      <c r="FS48" s="83"/>
      <c r="FT48" s="83"/>
      <c r="FU48" s="83"/>
      <c r="FV48" s="83"/>
      <c r="FW48" s="83"/>
      <c r="FX48" s="83"/>
      <c r="FY48" s="83"/>
      <c r="FZ48" s="83"/>
      <c r="GA48" s="83"/>
      <c r="GB48" s="83"/>
      <c r="GC48" s="83"/>
      <c r="GD48" s="83"/>
      <c r="GE48" s="83"/>
      <c r="GF48" s="83"/>
      <c r="GG48" s="83"/>
      <c r="GH48" s="83"/>
      <c r="GI48" s="83"/>
      <c r="GJ48" s="83"/>
      <c r="GK48" s="83"/>
      <c r="GL48" s="83"/>
      <c r="GM48" s="83"/>
      <c r="GN48" s="83"/>
      <c r="GO48" s="83"/>
      <c r="GP48" s="83"/>
      <c r="GQ48" s="83"/>
      <c r="GR48" s="83"/>
      <c r="GS48" s="83"/>
      <c r="GT48" s="83"/>
      <c r="GU48" s="83"/>
      <c r="GV48" s="83"/>
      <c r="GW48" s="83"/>
      <c r="GX48" s="83"/>
      <c r="GY48" s="83"/>
      <c r="GZ48" s="83"/>
      <c r="HA48" s="83"/>
      <c r="HB48" s="83"/>
      <c r="HC48" s="83"/>
      <c r="HD48" s="83"/>
      <c r="HE48" s="83"/>
      <c r="HF48" s="83"/>
      <c r="HG48" s="83"/>
      <c r="HH48" s="83"/>
      <c r="HI48" s="83"/>
      <c r="HJ48" s="83"/>
      <c r="HK48" s="83"/>
      <c r="HL48" s="83"/>
      <c r="HM48" s="83"/>
      <c r="HN48" s="83"/>
      <c r="HO48" s="83"/>
      <c r="HP48" s="83"/>
      <c r="HQ48" s="83"/>
      <c r="HR48" s="83"/>
      <c r="HS48" s="83"/>
      <c r="HT48" s="83"/>
      <c r="HU48" s="83"/>
      <c r="HV48" s="83"/>
      <c r="HW48" s="83"/>
      <c r="HX48" s="83"/>
      <c r="HY48" s="83"/>
      <c r="HZ48" s="83"/>
      <c r="IA48" s="83"/>
      <c r="IB48" s="83"/>
      <c r="IC48" s="83"/>
      <c r="ID48" s="83"/>
      <c r="IE48" s="83"/>
      <c r="IF48" s="83"/>
      <c r="IG48" s="83"/>
      <c r="IH48" s="83"/>
      <c r="II48" s="83"/>
      <c r="IJ48" s="83"/>
      <c r="IK48" s="83"/>
      <c r="IL48" s="83"/>
      <c r="IM48" s="83"/>
      <c r="IN48" s="83"/>
      <c r="IO48" s="83"/>
      <c r="IP48" s="83"/>
      <c r="IQ48" s="83"/>
      <c r="IR48" s="83"/>
      <c r="IS48" s="83"/>
      <c r="IT48" s="83"/>
    </row>
    <row r="49" spans="1:254" s="85" customFormat="1" ht="12.75">
      <c r="A49" s="41" t="s">
        <v>69</v>
      </c>
      <c r="B49" s="39" t="s">
        <v>65</v>
      </c>
      <c r="C49" s="94">
        <v>100</v>
      </c>
      <c r="D49" s="95" t="s">
        <v>37</v>
      </c>
      <c r="E49" s="42">
        <v>1680</v>
      </c>
      <c r="F49" s="96">
        <f>(C49*E49)</f>
        <v>168000</v>
      </c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  <c r="BP49" s="83"/>
      <c r="BQ49" s="83"/>
      <c r="BR49" s="83"/>
      <c r="BS49" s="83"/>
      <c r="BT49" s="83"/>
      <c r="BU49" s="83"/>
      <c r="BV49" s="83"/>
      <c r="BW49" s="83"/>
      <c r="BX49" s="83"/>
      <c r="BY49" s="83"/>
      <c r="BZ49" s="83"/>
      <c r="CA49" s="83"/>
      <c r="CB49" s="83"/>
      <c r="CC49" s="83"/>
      <c r="CD49" s="83"/>
      <c r="CE49" s="83"/>
      <c r="CF49" s="83"/>
      <c r="CG49" s="83"/>
      <c r="CH49" s="83"/>
      <c r="CI49" s="83"/>
      <c r="CJ49" s="83"/>
      <c r="CK49" s="83"/>
      <c r="CL49" s="83"/>
      <c r="CM49" s="83"/>
      <c r="CN49" s="83"/>
      <c r="CO49" s="83"/>
      <c r="CP49" s="83"/>
      <c r="CQ49" s="83"/>
      <c r="CR49" s="83"/>
      <c r="CS49" s="83"/>
      <c r="CT49" s="83"/>
      <c r="CU49" s="83"/>
      <c r="CV49" s="83"/>
      <c r="CW49" s="83"/>
      <c r="CX49" s="83"/>
      <c r="CY49" s="83"/>
      <c r="CZ49" s="83"/>
      <c r="DA49" s="83"/>
      <c r="DB49" s="83"/>
      <c r="DC49" s="83"/>
      <c r="DD49" s="83"/>
      <c r="DE49" s="83"/>
      <c r="DF49" s="83"/>
      <c r="DG49" s="83"/>
      <c r="DH49" s="83"/>
      <c r="DI49" s="83"/>
      <c r="DJ49" s="83"/>
      <c r="DK49" s="83"/>
      <c r="DL49" s="83"/>
      <c r="DM49" s="83"/>
      <c r="DN49" s="83"/>
      <c r="DO49" s="83"/>
      <c r="DP49" s="83"/>
      <c r="DQ49" s="83"/>
      <c r="DR49" s="83"/>
      <c r="DS49" s="83"/>
      <c r="DT49" s="83"/>
      <c r="DU49" s="83"/>
      <c r="DV49" s="83"/>
      <c r="DW49" s="83"/>
      <c r="DX49" s="83"/>
      <c r="DY49" s="83"/>
      <c r="DZ49" s="83"/>
      <c r="EA49" s="83"/>
      <c r="EB49" s="83"/>
      <c r="EC49" s="83"/>
      <c r="ED49" s="83"/>
      <c r="EE49" s="83"/>
      <c r="EF49" s="83"/>
      <c r="EG49" s="83"/>
      <c r="EH49" s="83"/>
      <c r="EI49" s="83"/>
      <c r="EJ49" s="83"/>
      <c r="EK49" s="83"/>
      <c r="EL49" s="83"/>
      <c r="EM49" s="83"/>
      <c r="EN49" s="83"/>
      <c r="EO49" s="83"/>
      <c r="EP49" s="83"/>
      <c r="EQ49" s="83"/>
      <c r="ER49" s="83"/>
      <c r="ES49" s="83"/>
      <c r="ET49" s="83"/>
      <c r="EU49" s="83"/>
      <c r="EV49" s="83"/>
      <c r="EW49" s="83"/>
      <c r="EX49" s="83"/>
      <c r="EY49" s="83"/>
      <c r="EZ49" s="83"/>
      <c r="FA49" s="83"/>
      <c r="FB49" s="83"/>
      <c r="FC49" s="83"/>
      <c r="FD49" s="83"/>
      <c r="FE49" s="83"/>
      <c r="FF49" s="83"/>
      <c r="FG49" s="83"/>
      <c r="FH49" s="83"/>
      <c r="FI49" s="83"/>
      <c r="FJ49" s="83"/>
      <c r="FK49" s="83"/>
      <c r="FL49" s="83"/>
      <c r="FM49" s="83"/>
      <c r="FN49" s="83"/>
      <c r="FO49" s="83"/>
      <c r="FP49" s="83"/>
      <c r="FQ49" s="83"/>
      <c r="FR49" s="83"/>
      <c r="FS49" s="83"/>
      <c r="FT49" s="83"/>
      <c r="FU49" s="83"/>
      <c r="FV49" s="83"/>
      <c r="FW49" s="83"/>
      <c r="FX49" s="83"/>
      <c r="FY49" s="83"/>
      <c r="FZ49" s="83"/>
      <c r="GA49" s="83"/>
      <c r="GB49" s="83"/>
      <c r="GC49" s="83"/>
      <c r="GD49" s="83"/>
      <c r="GE49" s="83"/>
      <c r="GF49" s="83"/>
      <c r="GG49" s="83"/>
      <c r="GH49" s="83"/>
      <c r="GI49" s="83"/>
      <c r="GJ49" s="83"/>
      <c r="GK49" s="83"/>
      <c r="GL49" s="83"/>
      <c r="GM49" s="83"/>
      <c r="GN49" s="83"/>
      <c r="GO49" s="83"/>
      <c r="GP49" s="83"/>
      <c r="GQ49" s="83"/>
      <c r="GR49" s="83"/>
      <c r="GS49" s="83"/>
      <c r="GT49" s="83"/>
      <c r="GU49" s="83"/>
      <c r="GV49" s="83"/>
      <c r="GW49" s="83"/>
      <c r="GX49" s="83"/>
      <c r="GY49" s="83"/>
      <c r="GZ49" s="83"/>
      <c r="HA49" s="83"/>
      <c r="HB49" s="83"/>
      <c r="HC49" s="83"/>
      <c r="HD49" s="83"/>
      <c r="HE49" s="83"/>
      <c r="HF49" s="83"/>
      <c r="HG49" s="83"/>
      <c r="HH49" s="83"/>
      <c r="HI49" s="83"/>
      <c r="HJ49" s="83"/>
      <c r="HK49" s="83"/>
      <c r="HL49" s="83"/>
      <c r="HM49" s="83"/>
      <c r="HN49" s="83"/>
      <c r="HO49" s="83"/>
      <c r="HP49" s="83"/>
      <c r="HQ49" s="83"/>
      <c r="HR49" s="83"/>
      <c r="HS49" s="83"/>
      <c r="HT49" s="83"/>
      <c r="HU49" s="83"/>
      <c r="HV49" s="83"/>
      <c r="HW49" s="83"/>
      <c r="HX49" s="83"/>
      <c r="HY49" s="83"/>
      <c r="HZ49" s="83"/>
      <c r="IA49" s="83"/>
      <c r="IB49" s="83"/>
      <c r="IC49" s="83"/>
      <c r="ID49" s="83"/>
      <c r="IE49" s="83"/>
      <c r="IF49" s="83"/>
      <c r="IG49" s="83"/>
      <c r="IH49" s="83"/>
      <c r="II49" s="83"/>
      <c r="IJ49" s="83"/>
      <c r="IK49" s="83"/>
      <c r="IL49" s="83"/>
      <c r="IM49" s="83"/>
      <c r="IN49" s="83"/>
      <c r="IO49" s="83"/>
      <c r="IP49" s="83"/>
      <c r="IQ49" s="83"/>
      <c r="IR49" s="83"/>
      <c r="IS49" s="83"/>
      <c r="IT49" s="83"/>
    </row>
    <row r="50" spans="1:254" s="85" customFormat="1" ht="12.75" customHeight="1">
      <c r="A50" s="129" t="s">
        <v>70</v>
      </c>
      <c r="B50" s="130"/>
      <c r="C50" s="130"/>
      <c r="D50" s="130"/>
      <c r="E50" s="130"/>
      <c r="F50" s="131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  <c r="BI50" s="83"/>
      <c r="BJ50" s="83"/>
      <c r="BK50" s="83"/>
      <c r="BL50" s="83"/>
      <c r="BM50" s="83"/>
      <c r="BN50" s="83"/>
      <c r="BO50" s="83"/>
      <c r="BP50" s="83"/>
      <c r="BQ50" s="83"/>
      <c r="BR50" s="83"/>
      <c r="BS50" s="83"/>
      <c r="BT50" s="83"/>
      <c r="BU50" s="83"/>
      <c r="BV50" s="83"/>
      <c r="BW50" s="83"/>
      <c r="BX50" s="83"/>
      <c r="BY50" s="83"/>
      <c r="BZ50" s="83"/>
      <c r="CA50" s="83"/>
      <c r="CB50" s="83"/>
      <c r="CC50" s="83"/>
      <c r="CD50" s="83"/>
      <c r="CE50" s="83"/>
      <c r="CF50" s="83"/>
      <c r="CG50" s="83"/>
      <c r="CH50" s="83"/>
      <c r="CI50" s="83"/>
      <c r="CJ50" s="83"/>
      <c r="CK50" s="83"/>
      <c r="CL50" s="83"/>
      <c r="CM50" s="83"/>
      <c r="CN50" s="83"/>
      <c r="CO50" s="83"/>
      <c r="CP50" s="83"/>
      <c r="CQ50" s="83"/>
      <c r="CR50" s="83"/>
      <c r="CS50" s="83"/>
      <c r="CT50" s="83"/>
      <c r="CU50" s="83"/>
      <c r="CV50" s="83"/>
      <c r="CW50" s="83"/>
      <c r="CX50" s="83"/>
      <c r="CY50" s="83"/>
      <c r="CZ50" s="83"/>
      <c r="DA50" s="83"/>
      <c r="DB50" s="83"/>
      <c r="DC50" s="83"/>
      <c r="DD50" s="83"/>
      <c r="DE50" s="83"/>
      <c r="DF50" s="83"/>
      <c r="DG50" s="83"/>
      <c r="DH50" s="83"/>
      <c r="DI50" s="83"/>
      <c r="DJ50" s="83"/>
      <c r="DK50" s="83"/>
      <c r="DL50" s="83"/>
      <c r="DM50" s="83"/>
      <c r="DN50" s="83"/>
      <c r="DO50" s="83"/>
      <c r="DP50" s="83"/>
      <c r="DQ50" s="83"/>
      <c r="DR50" s="83"/>
      <c r="DS50" s="83"/>
      <c r="DT50" s="83"/>
      <c r="DU50" s="83"/>
      <c r="DV50" s="83"/>
      <c r="DW50" s="83"/>
      <c r="DX50" s="83"/>
      <c r="DY50" s="83"/>
      <c r="DZ50" s="83"/>
      <c r="EA50" s="83"/>
      <c r="EB50" s="83"/>
      <c r="EC50" s="83"/>
      <c r="ED50" s="83"/>
      <c r="EE50" s="83"/>
      <c r="EF50" s="83"/>
      <c r="EG50" s="83"/>
      <c r="EH50" s="83"/>
      <c r="EI50" s="83"/>
      <c r="EJ50" s="83"/>
      <c r="EK50" s="83"/>
      <c r="EL50" s="83"/>
      <c r="EM50" s="83"/>
      <c r="EN50" s="83"/>
      <c r="EO50" s="83"/>
      <c r="EP50" s="83"/>
      <c r="EQ50" s="83"/>
      <c r="ER50" s="83"/>
      <c r="ES50" s="83"/>
      <c r="ET50" s="83"/>
      <c r="EU50" s="83"/>
      <c r="EV50" s="83"/>
      <c r="EW50" s="83"/>
      <c r="EX50" s="83"/>
      <c r="EY50" s="83"/>
      <c r="EZ50" s="83"/>
      <c r="FA50" s="83"/>
      <c r="FB50" s="83"/>
      <c r="FC50" s="83"/>
      <c r="FD50" s="83"/>
      <c r="FE50" s="83"/>
      <c r="FF50" s="83"/>
      <c r="FG50" s="83"/>
      <c r="FH50" s="83"/>
      <c r="FI50" s="83"/>
      <c r="FJ50" s="83"/>
      <c r="FK50" s="83"/>
      <c r="FL50" s="83"/>
      <c r="FM50" s="83"/>
      <c r="FN50" s="83"/>
      <c r="FO50" s="83"/>
      <c r="FP50" s="83"/>
      <c r="FQ50" s="83"/>
      <c r="FR50" s="83"/>
      <c r="FS50" s="83"/>
      <c r="FT50" s="83"/>
      <c r="FU50" s="83"/>
      <c r="FV50" s="83"/>
      <c r="FW50" s="83"/>
      <c r="FX50" s="83"/>
      <c r="FY50" s="83"/>
      <c r="FZ50" s="83"/>
      <c r="GA50" s="83"/>
      <c r="GB50" s="83"/>
      <c r="GC50" s="83"/>
      <c r="GD50" s="83"/>
      <c r="GE50" s="83"/>
      <c r="GF50" s="83"/>
      <c r="GG50" s="83"/>
      <c r="GH50" s="83"/>
      <c r="GI50" s="83"/>
      <c r="GJ50" s="83"/>
      <c r="GK50" s="83"/>
      <c r="GL50" s="83"/>
      <c r="GM50" s="83"/>
      <c r="GN50" s="83"/>
      <c r="GO50" s="83"/>
      <c r="GP50" s="83"/>
      <c r="GQ50" s="83"/>
      <c r="GR50" s="83"/>
      <c r="GS50" s="83"/>
      <c r="GT50" s="83"/>
      <c r="GU50" s="83"/>
      <c r="GV50" s="83"/>
      <c r="GW50" s="83"/>
      <c r="GX50" s="83"/>
      <c r="GY50" s="83"/>
      <c r="GZ50" s="83"/>
      <c r="HA50" s="83"/>
      <c r="HB50" s="83"/>
      <c r="HC50" s="83"/>
      <c r="HD50" s="83"/>
      <c r="HE50" s="83"/>
      <c r="HF50" s="83"/>
      <c r="HG50" s="83"/>
      <c r="HH50" s="83"/>
      <c r="HI50" s="83"/>
      <c r="HJ50" s="83"/>
      <c r="HK50" s="83"/>
      <c r="HL50" s="83"/>
      <c r="HM50" s="83"/>
      <c r="HN50" s="83"/>
      <c r="HO50" s="83"/>
      <c r="HP50" s="83"/>
      <c r="HQ50" s="83"/>
      <c r="HR50" s="83"/>
      <c r="HS50" s="83"/>
      <c r="HT50" s="83"/>
      <c r="HU50" s="83"/>
      <c r="HV50" s="83"/>
      <c r="HW50" s="83"/>
      <c r="HX50" s="83"/>
      <c r="HY50" s="83"/>
      <c r="HZ50" s="83"/>
      <c r="IA50" s="83"/>
      <c r="IB50" s="83"/>
      <c r="IC50" s="83"/>
      <c r="ID50" s="83"/>
      <c r="IE50" s="83"/>
      <c r="IF50" s="83"/>
      <c r="IG50" s="83"/>
      <c r="IH50" s="83"/>
      <c r="II50" s="83"/>
      <c r="IJ50" s="83"/>
      <c r="IK50" s="83"/>
      <c r="IL50" s="83"/>
      <c r="IM50" s="83"/>
      <c r="IN50" s="83"/>
      <c r="IO50" s="83"/>
      <c r="IP50" s="83"/>
      <c r="IQ50" s="83"/>
      <c r="IR50" s="83"/>
      <c r="IS50" s="83"/>
      <c r="IT50" s="83"/>
    </row>
    <row r="51" spans="1:254" s="85" customFormat="1" ht="12.75" customHeight="1">
      <c r="A51" s="82" t="s">
        <v>71</v>
      </c>
      <c r="B51" s="86" t="s">
        <v>65</v>
      </c>
      <c r="C51" s="87">
        <v>1</v>
      </c>
      <c r="D51" s="88" t="s">
        <v>52</v>
      </c>
      <c r="E51" s="38">
        <v>51480</v>
      </c>
      <c r="F51" s="38">
        <f>C51*E51</f>
        <v>51480</v>
      </c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3"/>
      <c r="BR51" s="83"/>
      <c r="BS51" s="83"/>
      <c r="BT51" s="83"/>
      <c r="BU51" s="83"/>
      <c r="BV51" s="83"/>
      <c r="BW51" s="83"/>
      <c r="BX51" s="83"/>
      <c r="BY51" s="83"/>
      <c r="BZ51" s="83"/>
      <c r="CA51" s="83"/>
      <c r="CB51" s="83"/>
      <c r="CC51" s="83"/>
      <c r="CD51" s="83"/>
      <c r="CE51" s="83"/>
      <c r="CF51" s="83"/>
      <c r="CG51" s="83"/>
      <c r="CH51" s="83"/>
      <c r="CI51" s="83"/>
      <c r="CJ51" s="83"/>
      <c r="CK51" s="83"/>
      <c r="CL51" s="83"/>
      <c r="CM51" s="83"/>
      <c r="CN51" s="83"/>
      <c r="CO51" s="83"/>
      <c r="CP51" s="83"/>
      <c r="CQ51" s="83"/>
      <c r="CR51" s="83"/>
      <c r="CS51" s="83"/>
      <c r="CT51" s="83"/>
      <c r="CU51" s="83"/>
      <c r="CV51" s="83"/>
      <c r="CW51" s="83"/>
      <c r="CX51" s="83"/>
      <c r="CY51" s="83"/>
      <c r="CZ51" s="83"/>
      <c r="DA51" s="83"/>
      <c r="DB51" s="83"/>
      <c r="DC51" s="83"/>
      <c r="DD51" s="83"/>
      <c r="DE51" s="83"/>
      <c r="DF51" s="83"/>
      <c r="DG51" s="83"/>
      <c r="DH51" s="83"/>
      <c r="DI51" s="83"/>
      <c r="DJ51" s="83"/>
      <c r="DK51" s="83"/>
      <c r="DL51" s="83"/>
      <c r="DM51" s="83"/>
      <c r="DN51" s="83"/>
      <c r="DO51" s="83"/>
      <c r="DP51" s="83"/>
      <c r="DQ51" s="83"/>
      <c r="DR51" s="83"/>
      <c r="DS51" s="83"/>
      <c r="DT51" s="83"/>
      <c r="DU51" s="83"/>
      <c r="DV51" s="83"/>
      <c r="DW51" s="83"/>
      <c r="DX51" s="83"/>
      <c r="DY51" s="83"/>
      <c r="DZ51" s="83"/>
      <c r="EA51" s="83"/>
      <c r="EB51" s="83"/>
      <c r="EC51" s="83"/>
      <c r="ED51" s="83"/>
      <c r="EE51" s="83"/>
      <c r="EF51" s="83"/>
      <c r="EG51" s="83"/>
      <c r="EH51" s="83"/>
      <c r="EI51" s="83"/>
      <c r="EJ51" s="83"/>
      <c r="EK51" s="83"/>
      <c r="EL51" s="83"/>
      <c r="EM51" s="83"/>
      <c r="EN51" s="83"/>
      <c r="EO51" s="83"/>
      <c r="EP51" s="83"/>
      <c r="EQ51" s="83"/>
      <c r="ER51" s="83"/>
      <c r="ES51" s="83"/>
      <c r="ET51" s="83"/>
      <c r="EU51" s="83"/>
      <c r="EV51" s="83"/>
      <c r="EW51" s="83"/>
      <c r="EX51" s="83"/>
      <c r="EY51" s="83"/>
      <c r="EZ51" s="83"/>
      <c r="FA51" s="83"/>
      <c r="FB51" s="83"/>
      <c r="FC51" s="83"/>
      <c r="FD51" s="83"/>
      <c r="FE51" s="83"/>
      <c r="FF51" s="83"/>
      <c r="FG51" s="83"/>
      <c r="FH51" s="83"/>
      <c r="FI51" s="83"/>
      <c r="FJ51" s="83"/>
      <c r="FK51" s="83"/>
      <c r="FL51" s="83"/>
      <c r="FM51" s="83"/>
      <c r="FN51" s="83"/>
      <c r="FO51" s="83"/>
      <c r="FP51" s="83"/>
      <c r="FQ51" s="83"/>
      <c r="FR51" s="83"/>
      <c r="FS51" s="83"/>
      <c r="FT51" s="83"/>
      <c r="FU51" s="83"/>
      <c r="FV51" s="83"/>
      <c r="FW51" s="83"/>
      <c r="FX51" s="83"/>
      <c r="FY51" s="83"/>
      <c r="FZ51" s="83"/>
      <c r="GA51" s="83"/>
      <c r="GB51" s="83"/>
      <c r="GC51" s="83"/>
      <c r="GD51" s="83"/>
      <c r="GE51" s="83"/>
      <c r="GF51" s="83"/>
      <c r="GG51" s="83"/>
      <c r="GH51" s="83"/>
      <c r="GI51" s="83"/>
      <c r="GJ51" s="83"/>
      <c r="GK51" s="83"/>
      <c r="GL51" s="83"/>
      <c r="GM51" s="83"/>
      <c r="GN51" s="83"/>
      <c r="GO51" s="83"/>
      <c r="GP51" s="83"/>
      <c r="GQ51" s="83"/>
      <c r="GR51" s="83"/>
      <c r="GS51" s="83"/>
      <c r="GT51" s="83"/>
      <c r="GU51" s="83"/>
      <c r="GV51" s="83"/>
      <c r="GW51" s="83"/>
      <c r="GX51" s="83"/>
      <c r="GY51" s="83"/>
      <c r="GZ51" s="83"/>
      <c r="HA51" s="83"/>
      <c r="HB51" s="83"/>
      <c r="HC51" s="83"/>
      <c r="HD51" s="83"/>
      <c r="HE51" s="83"/>
      <c r="HF51" s="83"/>
      <c r="HG51" s="83"/>
      <c r="HH51" s="83"/>
      <c r="HI51" s="83"/>
      <c r="HJ51" s="83"/>
      <c r="HK51" s="83"/>
      <c r="HL51" s="83"/>
      <c r="HM51" s="83"/>
      <c r="HN51" s="83"/>
      <c r="HO51" s="83"/>
      <c r="HP51" s="83"/>
      <c r="HQ51" s="83"/>
      <c r="HR51" s="83"/>
      <c r="HS51" s="83"/>
      <c r="HT51" s="83"/>
      <c r="HU51" s="83"/>
      <c r="HV51" s="83"/>
      <c r="HW51" s="83"/>
      <c r="HX51" s="83"/>
      <c r="HY51" s="83"/>
      <c r="HZ51" s="83"/>
      <c r="IA51" s="83"/>
      <c r="IB51" s="83"/>
      <c r="IC51" s="83"/>
      <c r="ID51" s="83"/>
      <c r="IE51" s="83"/>
      <c r="IF51" s="83"/>
      <c r="IG51" s="83"/>
      <c r="IH51" s="83"/>
      <c r="II51" s="83"/>
      <c r="IJ51" s="83"/>
      <c r="IK51" s="83"/>
      <c r="IL51" s="83"/>
      <c r="IM51" s="83"/>
      <c r="IN51" s="83"/>
      <c r="IO51" s="83"/>
      <c r="IP51" s="83"/>
      <c r="IQ51" s="83"/>
      <c r="IR51" s="83"/>
      <c r="IS51" s="83"/>
      <c r="IT51" s="83"/>
    </row>
    <row r="52" spans="1:254" s="85" customFormat="1" ht="12.75" customHeight="1">
      <c r="A52" s="126" t="s">
        <v>72</v>
      </c>
      <c r="B52" s="127"/>
      <c r="C52" s="127"/>
      <c r="D52" s="127"/>
      <c r="E52" s="127"/>
      <c r="F52" s="128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  <c r="BM52" s="83"/>
      <c r="BN52" s="83"/>
      <c r="BO52" s="83"/>
      <c r="BP52" s="83"/>
      <c r="BQ52" s="83"/>
      <c r="BR52" s="83"/>
      <c r="BS52" s="83"/>
      <c r="BT52" s="83"/>
      <c r="BU52" s="83"/>
      <c r="BV52" s="83"/>
      <c r="BW52" s="83"/>
      <c r="BX52" s="83"/>
      <c r="BY52" s="83"/>
      <c r="BZ52" s="83"/>
      <c r="CA52" s="83"/>
      <c r="CB52" s="83"/>
      <c r="CC52" s="83"/>
      <c r="CD52" s="83"/>
      <c r="CE52" s="83"/>
      <c r="CF52" s="83"/>
      <c r="CG52" s="83"/>
      <c r="CH52" s="83"/>
      <c r="CI52" s="83"/>
      <c r="CJ52" s="83"/>
      <c r="CK52" s="83"/>
      <c r="CL52" s="83"/>
      <c r="CM52" s="83"/>
      <c r="CN52" s="83"/>
      <c r="CO52" s="83"/>
      <c r="CP52" s="83"/>
      <c r="CQ52" s="83"/>
      <c r="CR52" s="83"/>
      <c r="CS52" s="83"/>
      <c r="CT52" s="83"/>
      <c r="CU52" s="83"/>
      <c r="CV52" s="83"/>
      <c r="CW52" s="83"/>
      <c r="CX52" s="83"/>
      <c r="CY52" s="83"/>
      <c r="CZ52" s="83"/>
      <c r="DA52" s="83"/>
      <c r="DB52" s="83"/>
      <c r="DC52" s="83"/>
      <c r="DD52" s="83"/>
      <c r="DE52" s="83"/>
      <c r="DF52" s="83"/>
      <c r="DG52" s="83"/>
      <c r="DH52" s="83"/>
      <c r="DI52" s="83"/>
      <c r="DJ52" s="83"/>
      <c r="DK52" s="83"/>
      <c r="DL52" s="83"/>
      <c r="DM52" s="83"/>
      <c r="DN52" s="83"/>
      <c r="DO52" s="83"/>
      <c r="DP52" s="83"/>
      <c r="DQ52" s="83"/>
      <c r="DR52" s="83"/>
      <c r="DS52" s="83"/>
      <c r="DT52" s="83"/>
      <c r="DU52" s="83"/>
      <c r="DV52" s="83"/>
      <c r="DW52" s="83"/>
      <c r="DX52" s="83"/>
      <c r="DY52" s="83"/>
      <c r="DZ52" s="83"/>
      <c r="EA52" s="83"/>
      <c r="EB52" s="83"/>
      <c r="EC52" s="83"/>
      <c r="ED52" s="83"/>
      <c r="EE52" s="83"/>
      <c r="EF52" s="83"/>
      <c r="EG52" s="83"/>
      <c r="EH52" s="83"/>
      <c r="EI52" s="83"/>
      <c r="EJ52" s="83"/>
      <c r="EK52" s="83"/>
      <c r="EL52" s="83"/>
      <c r="EM52" s="83"/>
      <c r="EN52" s="83"/>
      <c r="EO52" s="83"/>
      <c r="EP52" s="83"/>
      <c r="EQ52" s="83"/>
      <c r="ER52" s="83"/>
      <c r="ES52" s="83"/>
      <c r="ET52" s="83"/>
      <c r="EU52" s="83"/>
      <c r="EV52" s="83"/>
      <c r="EW52" s="83"/>
      <c r="EX52" s="83"/>
      <c r="EY52" s="83"/>
      <c r="EZ52" s="83"/>
      <c r="FA52" s="83"/>
      <c r="FB52" s="83"/>
      <c r="FC52" s="83"/>
      <c r="FD52" s="83"/>
      <c r="FE52" s="83"/>
      <c r="FF52" s="83"/>
      <c r="FG52" s="83"/>
      <c r="FH52" s="83"/>
      <c r="FI52" s="83"/>
      <c r="FJ52" s="83"/>
      <c r="FK52" s="83"/>
      <c r="FL52" s="83"/>
      <c r="FM52" s="83"/>
      <c r="FN52" s="83"/>
      <c r="FO52" s="83"/>
      <c r="FP52" s="83"/>
      <c r="FQ52" s="83"/>
      <c r="FR52" s="83"/>
      <c r="FS52" s="83"/>
      <c r="FT52" s="83"/>
      <c r="FU52" s="83"/>
      <c r="FV52" s="83"/>
      <c r="FW52" s="83"/>
      <c r="FX52" s="83"/>
      <c r="FY52" s="83"/>
      <c r="FZ52" s="83"/>
      <c r="GA52" s="83"/>
      <c r="GB52" s="83"/>
      <c r="GC52" s="83"/>
      <c r="GD52" s="83"/>
      <c r="GE52" s="83"/>
      <c r="GF52" s="83"/>
      <c r="GG52" s="83"/>
      <c r="GH52" s="83"/>
      <c r="GI52" s="83"/>
      <c r="GJ52" s="83"/>
      <c r="GK52" s="83"/>
      <c r="GL52" s="83"/>
      <c r="GM52" s="83"/>
      <c r="GN52" s="83"/>
      <c r="GO52" s="83"/>
      <c r="GP52" s="83"/>
      <c r="GQ52" s="83"/>
      <c r="GR52" s="83"/>
      <c r="GS52" s="83"/>
      <c r="GT52" s="83"/>
      <c r="GU52" s="83"/>
      <c r="GV52" s="83"/>
      <c r="GW52" s="83"/>
      <c r="GX52" s="83"/>
      <c r="GY52" s="83"/>
      <c r="GZ52" s="83"/>
      <c r="HA52" s="83"/>
      <c r="HB52" s="83"/>
      <c r="HC52" s="83"/>
      <c r="HD52" s="83"/>
      <c r="HE52" s="83"/>
      <c r="HF52" s="83"/>
      <c r="HG52" s="83"/>
      <c r="HH52" s="83"/>
      <c r="HI52" s="83"/>
      <c r="HJ52" s="83"/>
      <c r="HK52" s="83"/>
      <c r="HL52" s="83"/>
      <c r="HM52" s="83"/>
      <c r="HN52" s="83"/>
      <c r="HO52" s="83"/>
      <c r="HP52" s="83"/>
      <c r="HQ52" s="83"/>
      <c r="HR52" s="83"/>
      <c r="HS52" s="83"/>
      <c r="HT52" s="83"/>
      <c r="HU52" s="83"/>
      <c r="HV52" s="83"/>
      <c r="HW52" s="83"/>
      <c r="HX52" s="83"/>
      <c r="HY52" s="83"/>
      <c r="HZ52" s="83"/>
      <c r="IA52" s="83"/>
      <c r="IB52" s="83"/>
      <c r="IC52" s="83"/>
      <c r="ID52" s="83"/>
      <c r="IE52" s="83"/>
      <c r="IF52" s="83"/>
      <c r="IG52" s="83"/>
      <c r="IH52" s="83"/>
      <c r="II52" s="83"/>
      <c r="IJ52" s="83"/>
      <c r="IK52" s="83"/>
      <c r="IL52" s="83"/>
      <c r="IM52" s="83"/>
      <c r="IN52" s="83"/>
      <c r="IO52" s="83"/>
      <c r="IP52" s="83"/>
      <c r="IQ52" s="83"/>
      <c r="IR52" s="83"/>
      <c r="IS52" s="83"/>
      <c r="IT52" s="83"/>
    </row>
    <row r="53" spans="1:254" s="85" customFormat="1" ht="12.75" customHeight="1">
      <c r="A53" s="89" t="s">
        <v>73</v>
      </c>
      <c r="B53" s="90" t="s">
        <v>74</v>
      </c>
      <c r="C53" s="91">
        <v>1</v>
      </c>
      <c r="D53" s="92" t="s">
        <v>52</v>
      </c>
      <c r="E53" s="93">
        <v>19990</v>
      </c>
      <c r="F53" s="93">
        <f>C53*E53</f>
        <v>19990</v>
      </c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  <c r="BM53" s="83"/>
      <c r="BN53" s="83"/>
      <c r="BO53" s="83"/>
      <c r="BP53" s="83"/>
      <c r="BQ53" s="83"/>
      <c r="BR53" s="83"/>
      <c r="BS53" s="83"/>
      <c r="BT53" s="83"/>
      <c r="BU53" s="83"/>
      <c r="BV53" s="83"/>
      <c r="BW53" s="83"/>
      <c r="BX53" s="83"/>
      <c r="BY53" s="83"/>
      <c r="BZ53" s="83"/>
      <c r="CA53" s="83"/>
      <c r="CB53" s="83"/>
      <c r="CC53" s="83"/>
      <c r="CD53" s="83"/>
      <c r="CE53" s="83"/>
      <c r="CF53" s="83"/>
      <c r="CG53" s="83"/>
      <c r="CH53" s="83"/>
      <c r="CI53" s="83"/>
      <c r="CJ53" s="83"/>
      <c r="CK53" s="83"/>
      <c r="CL53" s="83"/>
      <c r="CM53" s="83"/>
      <c r="CN53" s="83"/>
      <c r="CO53" s="83"/>
      <c r="CP53" s="83"/>
      <c r="CQ53" s="83"/>
      <c r="CR53" s="83"/>
      <c r="CS53" s="83"/>
      <c r="CT53" s="83"/>
      <c r="CU53" s="83"/>
      <c r="CV53" s="83"/>
      <c r="CW53" s="83"/>
      <c r="CX53" s="83"/>
      <c r="CY53" s="83"/>
      <c r="CZ53" s="83"/>
      <c r="DA53" s="83"/>
      <c r="DB53" s="83"/>
      <c r="DC53" s="83"/>
      <c r="DD53" s="83"/>
      <c r="DE53" s="83"/>
      <c r="DF53" s="83"/>
      <c r="DG53" s="83"/>
      <c r="DH53" s="83"/>
      <c r="DI53" s="83"/>
      <c r="DJ53" s="83"/>
      <c r="DK53" s="83"/>
      <c r="DL53" s="83"/>
      <c r="DM53" s="83"/>
      <c r="DN53" s="83"/>
      <c r="DO53" s="83"/>
      <c r="DP53" s="83"/>
      <c r="DQ53" s="83"/>
      <c r="DR53" s="83"/>
      <c r="DS53" s="83"/>
      <c r="DT53" s="83"/>
      <c r="DU53" s="83"/>
      <c r="DV53" s="83"/>
      <c r="DW53" s="83"/>
      <c r="DX53" s="83"/>
      <c r="DY53" s="83"/>
      <c r="DZ53" s="83"/>
      <c r="EA53" s="83"/>
      <c r="EB53" s="83"/>
      <c r="EC53" s="83"/>
      <c r="ED53" s="83"/>
      <c r="EE53" s="83"/>
      <c r="EF53" s="83"/>
      <c r="EG53" s="83"/>
      <c r="EH53" s="83"/>
      <c r="EI53" s="83"/>
      <c r="EJ53" s="83"/>
      <c r="EK53" s="83"/>
      <c r="EL53" s="83"/>
      <c r="EM53" s="83"/>
      <c r="EN53" s="83"/>
      <c r="EO53" s="83"/>
      <c r="EP53" s="83"/>
      <c r="EQ53" s="83"/>
      <c r="ER53" s="83"/>
      <c r="ES53" s="83"/>
      <c r="ET53" s="83"/>
      <c r="EU53" s="83"/>
      <c r="EV53" s="83"/>
      <c r="EW53" s="83"/>
      <c r="EX53" s="83"/>
      <c r="EY53" s="83"/>
      <c r="EZ53" s="83"/>
      <c r="FA53" s="83"/>
      <c r="FB53" s="83"/>
      <c r="FC53" s="83"/>
      <c r="FD53" s="83"/>
      <c r="FE53" s="83"/>
      <c r="FF53" s="83"/>
      <c r="FG53" s="83"/>
      <c r="FH53" s="83"/>
      <c r="FI53" s="83"/>
      <c r="FJ53" s="83"/>
      <c r="FK53" s="83"/>
      <c r="FL53" s="83"/>
      <c r="FM53" s="83"/>
      <c r="FN53" s="83"/>
      <c r="FO53" s="83"/>
      <c r="FP53" s="83"/>
      <c r="FQ53" s="83"/>
      <c r="FR53" s="83"/>
      <c r="FS53" s="83"/>
      <c r="FT53" s="83"/>
      <c r="FU53" s="83"/>
      <c r="FV53" s="83"/>
      <c r="FW53" s="83"/>
      <c r="FX53" s="83"/>
      <c r="FY53" s="83"/>
      <c r="FZ53" s="83"/>
      <c r="GA53" s="83"/>
      <c r="GB53" s="83"/>
      <c r="GC53" s="83"/>
      <c r="GD53" s="83"/>
      <c r="GE53" s="83"/>
      <c r="GF53" s="83"/>
      <c r="GG53" s="83"/>
      <c r="GH53" s="83"/>
      <c r="GI53" s="83"/>
      <c r="GJ53" s="83"/>
      <c r="GK53" s="83"/>
      <c r="GL53" s="83"/>
      <c r="GM53" s="83"/>
      <c r="GN53" s="83"/>
      <c r="GO53" s="83"/>
      <c r="GP53" s="83"/>
      <c r="GQ53" s="83"/>
      <c r="GR53" s="83"/>
      <c r="GS53" s="83"/>
      <c r="GT53" s="83"/>
      <c r="GU53" s="83"/>
      <c r="GV53" s="83"/>
      <c r="GW53" s="83"/>
      <c r="GX53" s="83"/>
      <c r="GY53" s="83"/>
      <c r="GZ53" s="83"/>
      <c r="HA53" s="83"/>
      <c r="HB53" s="83"/>
      <c r="HC53" s="83"/>
      <c r="HD53" s="83"/>
      <c r="HE53" s="83"/>
      <c r="HF53" s="83"/>
      <c r="HG53" s="83"/>
      <c r="HH53" s="83"/>
      <c r="HI53" s="83"/>
      <c r="HJ53" s="83"/>
      <c r="HK53" s="83"/>
      <c r="HL53" s="83"/>
      <c r="HM53" s="83"/>
      <c r="HN53" s="83"/>
      <c r="HO53" s="83"/>
      <c r="HP53" s="83"/>
      <c r="HQ53" s="83"/>
      <c r="HR53" s="83"/>
      <c r="HS53" s="83"/>
      <c r="HT53" s="83"/>
      <c r="HU53" s="83"/>
      <c r="HV53" s="83"/>
      <c r="HW53" s="83"/>
      <c r="HX53" s="83"/>
      <c r="HY53" s="83"/>
      <c r="HZ53" s="83"/>
      <c r="IA53" s="83"/>
      <c r="IB53" s="83"/>
      <c r="IC53" s="83"/>
      <c r="ID53" s="83"/>
      <c r="IE53" s="83"/>
      <c r="IF53" s="83"/>
      <c r="IG53" s="83"/>
      <c r="IH53" s="83"/>
      <c r="II53" s="83"/>
      <c r="IJ53" s="83"/>
      <c r="IK53" s="83"/>
      <c r="IL53" s="83"/>
      <c r="IM53" s="83"/>
      <c r="IN53" s="83"/>
      <c r="IO53" s="83"/>
      <c r="IP53" s="83"/>
      <c r="IQ53" s="83"/>
      <c r="IR53" s="83"/>
      <c r="IS53" s="83"/>
      <c r="IT53" s="83"/>
    </row>
    <row r="54" spans="1:254" s="85" customFormat="1" ht="12.75" customHeight="1">
      <c r="A54" s="41" t="s">
        <v>75</v>
      </c>
      <c r="B54" s="39" t="s">
        <v>74</v>
      </c>
      <c r="C54" s="94">
        <v>2</v>
      </c>
      <c r="D54" s="95" t="s">
        <v>76</v>
      </c>
      <c r="E54" s="42">
        <v>80000</v>
      </c>
      <c r="F54" s="96">
        <f>C54*E54</f>
        <v>160000</v>
      </c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/>
      <c r="BI54" s="83"/>
      <c r="BJ54" s="83"/>
      <c r="BK54" s="83"/>
      <c r="BL54" s="83"/>
      <c r="BM54" s="83"/>
      <c r="BN54" s="83"/>
      <c r="BO54" s="83"/>
      <c r="BP54" s="83"/>
      <c r="BQ54" s="83"/>
      <c r="BR54" s="83"/>
      <c r="BS54" s="83"/>
      <c r="BT54" s="83"/>
      <c r="BU54" s="83"/>
      <c r="BV54" s="83"/>
      <c r="BW54" s="83"/>
      <c r="BX54" s="83"/>
      <c r="BY54" s="83"/>
      <c r="BZ54" s="83"/>
      <c r="CA54" s="83"/>
      <c r="CB54" s="83"/>
      <c r="CC54" s="83"/>
      <c r="CD54" s="83"/>
      <c r="CE54" s="83"/>
      <c r="CF54" s="83"/>
      <c r="CG54" s="83"/>
      <c r="CH54" s="83"/>
      <c r="CI54" s="83"/>
      <c r="CJ54" s="83"/>
      <c r="CK54" s="83"/>
      <c r="CL54" s="83"/>
      <c r="CM54" s="83"/>
      <c r="CN54" s="83"/>
      <c r="CO54" s="83"/>
      <c r="CP54" s="83"/>
      <c r="CQ54" s="83"/>
      <c r="CR54" s="83"/>
      <c r="CS54" s="83"/>
      <c r="CT54" s="83"/>
      <c r="CU54" s="83"/>
      <c r="CV54" s="83"/>
      <c r="CW54" s="83"/>
      <c r="CX54" s="83"/>
      <c r="CY54" s="83"/>
      <c r="CZ54" s="83"/>
      <c r="DA54" s="83"/>
      <c r="DB54" s="83"/>
      <c r="DC54" s="83"/>
      <c r="DD54" s="83"/>
      <c r="DE54" s="83"/>
      <c r="DF54" s="83"/>
      <c r="DG54" s="83"/>
      <c r="DH54" s="83"/>
      <c r="DI54" s="83"/>
      <c r="DJ54" s="83"/>
      <c r="DK54" s="83"/>
      <c r="DL54" s="83"/>
      <c r="DM54" s="83"/>
      <c r="DN54" s="83"/>
      <c r="DO54" s="83"/>
      <c r="DP54" s="83"/>
      <c r="DQ54" s="83"/>
      <c r="DR54" s="83"/>
      <c r="DS54" s="83"/>
      <c r="DT54" s="83"/>
      <c r="DU54" s="83"/>
      <c r="DV54" s="83"/>
      <c r="DW54" s="83"/>
      <c r="DX54" s="83"/>
      <c r="DY54" s="83"/>
      <c r="DZ54" s="83"/>
      <c r="EA54" s="83"/>
      <c r="EB54" s="83"/>
      <c r="EC54" s="83"/>
      <c r="ED54" s="83"/>
      <c r="EE54" s="83"/>
      <c r="EF54" s="83"/>
      <c r="EG54" s="83"/>
      <c r="EH54" s="83"/>
      <c r="EI54" s="83"/>
      <c r="EJ54" s="83"/>
      <c r="EK54" s="83"/>
      <c r="EL54" s="83"/>
      <c r="EM54" s="83"/>
      <c r="EN54" s="83"/>
      <c r="EO54" s="83"/>
      <c r="EP54" s="83"/>
      <c r="EQ54" s="83"/>
      <c r="ER54" s="83"/>
      <c r="ES54" s="83"/>
      <c r="ET54" s="83"/>
      <c r="EU54" s="83"/>
      <c r="EV54" s="83"/>
      <c r="EW54" s="83"/>
      <c r="EX54" s="83"/>
      <c r="EY54" s="83"/>
      <c r="EZ54" s="83"/>
      <c r="FA54" s="83"/>
      <c r="FB54" s="83"/>
      <c r="FC54" s="83"/>
      <c r="FD54" s="83"/>
      <c r="FE54" s="83"/>
      <c r="FF54" s="83"/>
      <c r="FG54" s="83"/>
      <c r="FH54" s="83"/>
      <c r="FI54" s="83"/>
      <c r="FJ54" s="83"/>
      <c r="FK54" s="83"/>
      <c r="FL54" s="83"/>
      <c r="FM54" s="83"/>
      <c r="FN54" s="83"/>
      <c r="FO54" s="83"/>
      <c r="FP54" s="83"/>
      <c r="FQ54" s="83"/>
      <c r="FR54" s="83"/>
      <c r="FS54" s="83"/>
      <c r="FT54" s="83"/>
      <c r="FU54" s="83"/>
      <c r="FV54" s="83"/>
      <c r="FW54" s="83"/>
      <c r="FX54" s="83"/>
      <c r="FY54" s="83"/>
      <c r="FZ54" s="83"/>
      <c r="GA54" s="83"/>
      <c r="GB54" s="83"/>
      <c r="GC54" s="83"/>
      <c r="GD54" s="83"/>
      <c r="GE54" s="83"/>
      <c r="GF54" s="83"/>
      <c r="GG54" s="83"/>
      <c r="GH54" s="83"/>
      <c r="GI54" s="83"/>
      <c r="GJ54" s="83"/>
      <c r="GK54" s="83"/>
      <c r="GL54" s="83"/>
      <c r="GM54" s="83"/>
      <c r="GN54" s="83"/>
      <c r="GO54" s="83"/>
      <c r="GP54" s="83"/>
      <c r="GQ54" s="83"/>
      <c r="GR54" s="83"/>
      <c r="GS54" s="83"/>
      <c r="GT54" s="83"/>
      <c r="GU54" s="83"/>
      <c r="GV54" s="83"/>
      <c r="GW54" s="83"/>
      <c r="GX54" s="83"/>
      <c r="GY54" s="83"/>
      <c r="GZ54" s="83"/>
      <c r="HA54" s="83"/>
      <c r="HB54" s="83"/>
      <c r="HC54" s="83"/>
      <c r="HD54" s="83"/>
      <c r="HE54" s="83"/>
      <c r="HF54" s="83"/>
      <c r="HG54" s="83"/>
      <c r="HH54" s="83"/>
      <c r="HI54" s="83"/>
      <c r="HJ54" s="83"/>
      <c r="HK54" s="83"/>
      <c r="HL54" s="83"/>
      <c r="HM54" s="83"/>
      <c r="HN54" s="83"/>
      <c r="HO54" s="83"/>
      <c r="HP54" s="83"/>
      <c r="HQ54" s="83"/>
      <c r="HR54" s="83"/>
      <c r="HS54" s="83"/>
      <c r="HT54" s="83"/>
      <c r="HU54" s="83"/>
      <c r="HV54" s="83"/>
      <c r="HW54" s="83"/>
      <c r="HX54" s="83"/>
      <c r="HY54" s="83"/>
      <c r="HZ54" s="83"/>
      <c r="IA54" s="83"/>
      <c r="IB54" s="83"/>
      <c r="IC54" s="83"/>
      <c r="ID54" s="83"/>
      <c r="IE54" s="83"/>
      <c r="IF54" s="83"/>
      <c r="IG54" s="83"/>
      <c r="IH54" s="83"/>
      <c r="II54" s="83"/>
      <c r="IJ54" s="83"/>
      <c r="IK54" s="83"/>
      <c r="IL54" s="83"/>
      <c r="IM54" s="83"/>
      <c r="IN54" s="83"/>
      <c r="IO54" s="83"/>
      <c r="IP54" s="83"/>
      <c r="IQ54" s="83"/>
      <c r="IR54" s="83"/>
      <c r="IS54" s="83"/>
      <c r="IT54" s="83"/>
    </row>
    <row r="55" spans="1:254" s="85" customFormat="1" ht="12.75" customHeight="1">
      <c r="A55" s="147" t="s">
        <v>77</v>
      </c>
      <c r="B55" s="148"/>
      <c r="C55" s="148"/>
      <c r="D55" s="148"/>
      <c r="E55" s="148"/>
      <c r="F55" s="149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83"/>
      <c r="DQ55" s="83"/>
      <c r="DR55" s="83"/>
      <c r="DS55" s="83"/>
      <c r="DT55" s="83"/>
      <c r="DU55" s="83"/>
      <c r="DV55" s="83"/>
      <c r="DW55" s="83"/>
      <c r="DX55" s="83"/>
      <c r="DY55" s="83"/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  <c r="EN55" s="83"/>
      <c r="EO55" s="83"/>
      <c r="EP55" s="83"/>
      <c r="EQ55" s="83"/>
      <c r="ER55" s="83"/>
      <c r="ES55" s="83"/>
      <c r="ET55" s="83"/>
      <c r="EU55" s="83"/>
      <c r="EV55" s="83"/>
      <c r="EW55" s="83"/>
      <c r="EX55" s="83"/>
      <c r="EY55" s="83"/>
      <c r="EZ55" s="83"/>
      <c r="FA55" s="83"/>
      <c r="FB55" s="83"/>
      <c r="FC55" s="83"/>
      <c r="FD55" s="83"/>
      <c r="FE55" s="83"/>
      <c r="FF55" s="83"/>
      <c r="FG55" s="83"/>
      <c r="FH55" s="83"/>
      <c r="FI55" s="83"/>
      <c r="FJ55" s="83"/>
      <c r="FK55" s="83"/>
      <c r="FL55" s="83"/>
      <c r="FM55" s="83"/>
      <c r="FN55" s="83"/>
      <c r="FO55" s="83"/>
      <c r="FP55" s="83"/>
      <c r="FQ55" s="83"/>
      <c r="FR55" s="83"/>
      <c r="FS55" s="83"/>
      <c r="FT55" s="83"/>
      <c r="FU55" s="83"/>
      <c r="FV55" s="83"/>
      <c r="FW55" s="83"/>
      <c r="FX55" s="83"/>
      <c r="FY55" s="83"/>
      <c r="FZ55" s="83"/>
      <c r="GA55" s="83"/>
      <c r="GB55" s="83"/>
      <c r="GC55" s="83"/>
      <c r="GD55" s="83"/>
      <c r="GE55" s="83"/>
      <c r="GF55" s="83"/>
      <c r="GG55" s="83"/>
      <c r="GH55" s="83"/>
      <c r="GI55" s="83"/>
      <c r="GJ55" s="83"/>
      <c r="GK55" s="83"/>
      <c r="GL55" s="83"/>
      <c r="GM55" s="83"/>
      <c r="GN55" s="83"/>
      <c r="GO55" s="83"/>
      <c r="GP55" s="83"/>
      <c r="GQ55" s="83"/>
      <c r="GR55" s="83"/>
      <c r="GS55" s="83"/>
      <c r="GT55" s="83"/>
      <c r="GU55" s="83"/>
      <c r="GV55" s="83"/>
      <c r="GW55" s="83"/>
      <c r="GX55" s="83"/>
      <c r="GY55" s="83"/>
      <c r="GZ55" s="83"/>
      <c r="HA55" s="83"/>
      <c r="HB55" s="83"/>
      <c r="HC55" s="83"/>
      <c r="HD55" s="83"/>
      <c r="HE55" s="83"/>
      <c r="HF55" s="83"/>
      <c r="HG55" s="83"/>
      <c r="HH55" s="83"/>
      <c r="HI55" s="83"/>
      <c r="HJ55" s="83"/>
      <c r="HK55" s="83"/>
      <c r="HL55" s="83"/>
      <c r="HM55" s="83"/>
      <c r="HN55" s="83"/>
      <c r="HO55" s="83"/>
      <c r="HP55" s="83"/>
      <c r="HQ55" s="83"/>
      <c r="HR55" s="83"/>
      <c r="HS55" s="83"/>
      <c r="HT55" s="83"/>
      <c r="HU55" s="83"/>
      <c r="HV55" s="83"/>
      <c r="HW55" s="83"/>
      <c r="HX55" s="83"/>
      <c r="HY55" s="83"/>
      <c r="HZ55" s="83"/>
      <c r="IA55" s="83"/>
      <c r="IB55" s="83"/>
      <c r="IC55" s="83"/>
      <c r="ID55" s="83"/>
      <c r="IE55" s="83"/>
      <c r="IF55" s="83"/>
      <c r="IG55" s="83"/>
      <c r="IH55" s="83"/>
      <c r="II55" s="83"/>
      <c r="IJ55" s="83"/>
      <c r="IK55" s="83"/>
      <c r="IL55" s="83"/>
      <c r="IM55" s="83"/>
      <c r="IN55" s="83"/>
      <c r="IO55" s="83"/>
      <c r="IP55" s="83"/>
      <c r="IQ55" s="83"/>
      <c r="IR55" s="83"/>
      <c r="IS55" s="83"/>
      <c r="IT55" s="83"/>
    </row>
    <row r="56" spans="1:254" s="85" customFormat="1" ht="12.75" customHeight="1">
      <c r="A56" s="41" t="s">
        <v>78</v>
      </c>
      <c r="B56" s="39" t="s">
        <v>74</v>
      </c>
      <c r="C56" s="40">
        <v>1</v>
      </c>
      <c r="D56" s="41" t="s">
        <v>52</v>
      </c>
      <c r="E56" s="42">
        <v>20000</v>
      </c>
      <c r="F56" s="42">
        <f>C56*E56</f>
        <v>20000</v>
      </c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83"/>
      <c r="DQ56" s="83"/>
      <c r="DR56" s="83"/>
      <c r="DS56" s="83"/>
      <c r="DT56" s="83"/>
      <c r="DU56" s="83"/>
      <c r="DV56" s="83"/>
      <c r="DW56" s="83"/>
      <c r="DX56" s="83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  <c r="EN56" s="83"/>
      <c r="EO56" s="83"/>
      <c r="EP56" s="83"/>
      <c r="EQ56" s="83"/>
      <c r="ER56" s="83"/>
      <c r="ES56" s="83"/>
      <c r="ET56" s="83"/>
      <c r="EU56" s="83"/>
      <c r="EV56" s="83"/>
      <c r="EW56" s="83"/>
      <c r="EX56" s="83"/>
      <c r="EY56" s="83"/>
      <c r="EZ56" s="83"/>
      <c r="FA56" s="83"/>
      <c r="FB56" s="83"/>
      <c r="FC56" s="83"/>
      <c r="FD56" s="83"/>
      <c r="FE56" s="83"/>
      <c r="FF56" s="83"/>
      <c r="FG56" s="83"/>
      <c r="FH56" s="83"/>
      <c r="FI56" s="83"/>
      <c r="FJ56" s="83"/>
      <c r="FK56" s="83"/>
      <c r="FL56" s="83"/>
      <c r="FM56" s="83"/>
      <c r="FN56" s="83"/>
      <c r="FO56" s="83"/>
      <c r="FP56" s="83"/>
      <c r="FQ56" s="83"/>
      <c r="FR56" s="83"/>
      <c r="FS56" s="83"/>
      <c r="FT56" s="83"/>
      <c r="FU56" s="83"/>
      <c r="FV56" s="83"/>
      <c r="FW56" s="83"/>
      <c r="FX56" s="83"/>
      <c r="FY56" s="83"/>
      <c r="FZ56" s="83"/>
      <c r="GA56" s="83"/>
      <c r="GB56" s="83"/>
      <c r="GC56" s="83"/>
      <c r="GD56" s="83"/>
      <c r="GE56" s="83"/>
      <c r="GF56" s="83"/>
      <c r="GG56" s="83"/>
      <c r="GH56" s="83"/>
      <c r="GI56" s="83"/>
      <c r="GJ56" s="83"/>
      <c r="GK56" s="83"/>
      <c r="GL56" s="83"/>
      <c r="GM56" s="83"/>
      <c r="GN56" s="83"/>
      <c r="GO56" s="83"/>
      <c r="GP56" s="83"/>
      <c r="GQ56" s="83"/>
      <c r="GR56" s="83"/>
      <c r="GS56" s="83"/>
      <c r="GT56" s="83"/>
      <c r="GU56" s="83"/>
      <c r="GV56" s="83"/>
      <c r="GW56" s="83"/>
      <c r="GX56" s="83"/>
      <c r="GY56" s="83"/>
      <c r="GZ56" s="83"/>
      <c r="HA56" s="83"/>
      <c r="HB56" s="83"/>
      <c r="HC56" s="83"/>
      <c r="HD56" s="83"/>
      <c r="HE56" s="83"/>
      <c r="HF56" s="83"/>
      <c r="HG56" s="83"/>
      <c r="HH56" s="83"/>
      <c r="HI56" s="83"/>
      <c r="HJ56" s="83"/>
      <c r="HK56" s="83"/>
      <c r="HL56" s="83"/>
      <c r="HM56" s="83"/>
      <c r="HN56" s="83"/>
      <c r="HO56" s="83"/>
      <c r="HP56" s="83"/>
      <c r="HQ56" s="83"/>
      <c r="HR56" s="83"/>
      <c r="HS56" s="83"/>
      <c r="HT56" s="83"/>
      <c r="HU56" s="83"/>
      <c r="HV56" s="83"/>
      <c r="HW56" s="83"/>
      <c r="HX56" s="83"/>
      <c r="HY56" s="83"/>
      <c r="HZ56" s="83"/>
      <c r="IA56" s="83"/>
      <c r="IB56" s="83"/>
      <c r="IC56" s="83"/>
      <c r="ID56" s="83"/>
      <c r="IE56" s="83"/>
      <c r="IF56" s="83"/>
      <c r="IG56" s="83"/>
      <c r="IH56" s="83"/>
      <c r="II56" s="83"/>
      <c r="IJ56" s="83"/>
      <c r="IK56" s="83"/>
      <c r="IL56" s="83"/>
      <c r="IM56" s="83"/>
      <c r="IN56" s="83"/>
      <c r="IO56" s="83"/>
      <c r="IP56" s="83"/>
      <c r="IQ56" s="83"/>
      <c r="IR56" s="83"/>
      <c r="IS56" s="83"/>
      <c r="IT56" s="83"/>
    </row>
    <row r="57" spans="1:254" s="85" customFormat="1" ht="12.75" customHeight="1">
      <c r="A57" s="43" t="s">
        <v>79</v>
      </c>
      <c r="B57" s="44" t="s">
        <v>74</v>
      </c>
      <c r="C57" s="44">
        <v>0.2</v>
      </c>
      <c r="D57" s="45" t="s">
        <v>76</v>
      </c>
      <c r="E57" s="42">
        <v>48980</v>
      </c>
      <c r="F57" s="42">
        <f>C57*E57</f>
        <v>9796</v>
      </c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B57" s="83"/>
      <c r="BC57" s="83"/>
      <c r="BD57" s="83"/>
      <c r="BE57" s="83"/>
      <c r="BF57" s="83"/>
      <c r="BG57" s="83"/>
      <c r="BH57" s="83"/>
      <c r="BI57" s="83"/>
      <c r="BJ57" s="83"/>
      <c r="BK57" s="83"/>
      <c r="BL57" s="83"/>
      <c r="BM57" s="83"/>
      <c r="BN57" s="83"/>
      <c r="BO57" s="83"/>
      <c r="BP57" s="83"/>
      <c r="BQ57" s="83"/>
      <c r="BR57" s="83"/>
      <c r="BS57" s="83"/>
      <c r="BT57" s="83"/>
      <c r="BU57" s="83"/>
      <c r="BV57" s="83"/>
      <c r="BW57" s="83"/>
      <c r="BX57" s="83"/>
      <c r="BY57" s="83"/>
      <c r="BZ57" s="83"/>
      <c r="CA57" s="83"/>
      <c r="CB57" s="83"/>
      <c r="CC57" s="83"/>
      <c r="CD57" s="83"/>
      <c r="CE57" s="83"/>
      <c r="CF57" s="83"/>
      <c r="CG57" s="83"/>
      <c r="CH57" s="83"/>
      <c r="CI57" s="83"/>
      <c r="CJ57" s="83"/>
      <c r="CK57" s="83"/>
      <c r="CL57" s="83"/>
      <c r="CM57" s="83"/>
      <c r="CN57" s="83"/>
      <c r="CO57" s="83"/>
      <c r="CP57" s="83"/>
      <c r="CQ57" s="83"/>
      <c r="CR57" s="83"/>
      <c r="CS57" s="83"/>
      <c r="CT57" s="83"/>
      <c r="CU57" s="83"/>
      <c r="CV57" s="83"/>
      <c r="CW57" s="83"/>
      <c r="CX57" s="83"/>
      <c r="CY57" s="83"/>
      <c r="CZ57" s="83"/>
      <c r="DA57" s="83"/>
      <c r="DB57" s="83"/>
      <c r="DC57" s="83"/>
      <c r="DD57" s="83"/>
      <c r="DE57" s="83"/>
      <c r="DF57" s="83"/>
      <c r="DG57" s="83"/>
      <c r="DH57" s="83"/>
      <c r="DI57" s="83"/>
      <c r="DJ57" s="83"/>
      <c r="DK57" s="83"/>
      <c r="DL57" s="83"/>
      <c r="DM57" s="83"/>
      <c r="DN57" s="83"/>
      <c r="DO57" s="83"/>
      <c r="DP57" s="83"/>
      <c r="DQ57" s="83"/>
      <c r="DR57" s="83"/>
      <c r="DS57" s="83"/>
      <c r="DT57" s="83"/>
      <c r="DU57" s="83"/>
      <c r="DV57" s="83"/>
      <c r="DW57" s="83"/>
      <c r="DX57" s="83"/>
      <c r="DY57" s="83"/>
      <c r="DZ57" s="83"/>
      <c r="EA57" s="83"/>
      <c r="EB57" s="83"/>
      <c r="EC57" s="83"/>
      <c r="ED57" s="83"/>
      <c r="EE57" s="83"/>
      <c r="EF57" s="83"/>
      <c r="EG57" s="83"/>
      <c r="EH57" s="83"/>
      <c r="EI57" s="83"/>
      <c r="EJ57" s="83"/>
      <c r="EK57" s="83"/>
      <c r="EL57" s="83"/>
      <c r="EM57" s="83"/>
      <c r="EN57" s="83"/>
      <c r="EO57" s="83"/>
      <c r="EP57" s="83"/>
      <c r="EQ57" s="83"/>
      <c r="ER57" s="83"/>
      <c r="ES57" s="83"/>
      <c r="ET57" s="83"/>
      <c r="EU57" s="83"/>
      <c r="EV57" s="83"/>
      <c r="EW57" s="83"/>
      <c r="EX57" s="83"/>
      <c r="EY57" s="83"/>
      <c r="EZ57" s="83"/>
      <c r="FA57" s="83"/>
      <c r="FB57" s="83"/>
      <c r="FC57" s="83"/>
      <c r="FD57" s="83"/>
      <c r="FE57" s="83"/>
      <c r="FF57" s="83"/>
      <c r="FG57" s="83"/>
      <c r="FH57" s="83"/>
      <c r="FI57" s="83"/>
      <c r="FJ57" s="83"/>
      <c r="FK57" s="83"/>
      <c r="FL57" s="83"/>
      <c r="FM57" s="83"/>
      <c r="FN57" s="83"/>
      <c r="FO57" s="83"/>
      <c r="FP57" s="83"/>
      <c r="FQ57" s="83"/>
      <c r="FR57" s="83"/>
      <c r="FS57" s="83"/>
      <c r="FT57" s="83"/>
      <c r="FU57" s="83"/>
      <c r="FV57" s="83"/>
      <c r="FW57" s="83"/>
      <c r="FX57" s="83"/>
      <c r="FY57" s="83"/>
      <c r="FZ57" s="83"/>
      <c r="GA57" s="83"/>
      <c r="GB57" s="83"/>
      <c r="GC57" s="83"/>
      <c r="GD57" s="83"/>
      <c r="GE57" s="83"/>
      <c r="GF57" s="83"/>
      <c r="GG57" s="83"/>
      <c r="GH57" s="83"/>
      <c r="GI57" s="83"/>
      <c r="GJ57" s="83"/>
      <c r="GK57" s="83"/>
      <c r="GL57" s="83"/>
      <c r="GM57" s="83"/>
      <c r="GN57" s="83"/>
      <c r="GO57" s="83"/>
      <c r="GP57" s="83"/>
      <c r="GQ57" s="83"/>
      <c r="GR57" s="83"/>
      <c r="GS57" s="83"/>
      <c r="GT57" s="83"/>
      <c r="GU57" s="83"/>
      <c r="GV57" s="83"/>
      <c r="GW57" s="83"/>
      <c r="GX57" s="83"/>
      <c r="GY57" s="83"/>
      <c r="GZ57" s="83"/>
      <c r="HA57" s="83"/>
      <c r="HB57" s="83"/>
      <c r="HC57" s="83"/>
      <c r="HD57" s="83"/>
      <c r="HE57" s="83"/>
      <c r="HF57" s="83"/>
      <c r="HG57" s="83"/>
      <c r="HH57" s="83"/>
      <c r="HI57" s="83"/>
      <c r="HJ57" s="83"/>
      <c r="HK57" s="83"/>
      <c r="HL57" s="83"/>
      <c r="HM57" s="83"/>
      <c r="HN57" s="83"/>
      <c r="HO57" s="83"/>
      <c r="HP57" s="83"/>
      <c r="HQ57" s="83"/>
      <c r="HR57" s="83"/>
      <c r="HS57" s="83"/>
      <c r="HT57" s="83"/>
      <c r="HU57" s="83"/>
      <c r="HV57" s="83"/>
      <c r="HW57" s="83"/>
      <c r="HX57" s="83"/>
      <c r="HY57" s="83"/>
      <c r="HZ57" s="83"/>
      <c r="IA57" s="83"/>
      <c r="IB57" s="83"/>
      <c r="IC57" s="83"/>
      <c r="ID57" s="83"/>
      <c r="IE57" s="83"/>
      <c r="IF57" s="83"/>
      <c r="IG57" s="83"/>
      <c r="IH57" s="83"/>
      <c r="II57" s="83"/>
      <c r="IJ57" s="83"/>
      <c r="IK57" s="83"/>
      <c r="IL57" s="83"/>
      <c r="IM57" s="83"/>
      <c r="IN57" s="83"/>
      <c r="IO57" s="83"/>
      <c r="IP57" s="83"/>
      <c r="IQ57" s="83"/>
      <c r="IR57" s="83"/>
      <c r="IS57" s="83"/>
      <c r="IT57" s="83"/>
    </row>
    <row r="58" spans="1:254" ht="13.5" customHeight="1">
      <c r="A58" s="150" t="s">
        <v>80</v>
      </c>
      <c r="B58" s="151"/>
      <c r="C58" s="151"/>
      <c r="D58" s="151"/>
      <c r="E58" s="152"/>
      <c r="F58" s="36">
        <f>F46+F48+F49+F51+F53+F54+F56+F57</f>
        <v>1311266</v>
      </c>
    </row>
    <row r="59" spans="1:254" ht="12" customHeight="1">
      <c r="A59" s="31"/>
      <c r="B59" s="32"/>
      <c r="C59" s="32"/>
      <c r="D59" s="46"/>
      <c r="E59" s="33"/>
      <c r="F59" s="33"/>
    </row>
    <row r="60" spans="1:254" ht="12" customHeight="1">
      <c r="A60" s="144" t="s">
        <v>81</v>
      </c>
      <c r="B60" s="145"/>
      <c r="C60" s="145"/>
      <c r="D60" s="145"/>
      <c r="E60" s="145"/>
      <c r="F60" s="146"/>
    </row>
    <row r="61" spans="1:254" ht="24" customHeight="1">
      <c r="A61" s="25" t="s">
        <v>82</v>
      </c>
      <c r="B61" s="25" t="s">
        <v>61</v>
      </c>
      <c r="C61" s="25" t="s">
        <v>62</v>
      </c>
      <c r="D61" s="25" t="s">
        <v>28</v>
      </c>
      <c r="E61" s="25" t="s">
        <v>29</v>
      </c>
      <c r="F61" s="25" t="s">
        <v>30</v>
      </c>
    </row>
    <row r="62" spans="1:254" ht="12.75">
      <c r="A62" s="47" t="s">
        <v>83</v>
      </c>
      <c r="B62" s="48" t="s">
        <v>84</v>
      </c>
      <c r="C62" s="49">
        <v>100</v>
      </c>
      <c r="D62" s="47" t="s">
        <v>42</v>
      </c>
      <c r="E62" s="50">
        <v>400</v>
      </c>
      <c r="F62" s="50">
        <f>E62*C62</f>
        <v>40000</v>
      </c>
    </row>
    <row r="63" spans="1:254" ht="19.5" customHeight="1">
      <c r="A63" s="51" t="s">
        <v>85</v>
      </c>
      <c r="B63" s="52"/>
      <c r="C63" s="9"/>
      <c r="D63" s="52"/>
      <c r="E63" s="50"/>
      <c r="F63" s="50">
        <f t="shared" ref="F63" si="2">E63*C63</f>
        <v>0</v>
      </c>
    </row>
    <row r="64" spans="1:254" ht="13.5" customHeight="1">
      <c r="A64" s="138" t="s">
        <v>86</v>
      </c>
      <c r="B64" s="139"/>
      <c r="C64" s="139"/>
      <c r="D64" s="139"/>
      <c r="E64" s="140"/>
      <c r="F64" s="53">
        <f>SUM(F62:F63)</f>
        <v>40000</v>
      </c>
    </row>
    <row r="65" spans="1:6" ht="12" customHeight="1">
      <c r="A65" s="54"/>
      <c r="B65" s="54"/>
      <c r="C65" s="54"/>
      <c r="D65" s="54"/>
      <c r="E65" s="55"/>
      <c r="F65" s="55"/>
    </row>
    <row r="66" spans="1:6" ht="12.75">
      <c r="A66" s="153" t="s">
        <v>87</v>
      </c>
      <c r="B66" s="154"/>
      <c r="C66" s="154"/>
      <c r="D66" s="154"/>
      <c r="E66" s="155"/>
      <c r="F66" s="56">
        <f>F26+F31+F41+F58+F64</f>
        <v>2182916</v>
      </c>
    </row>
    <row r="67" spans="1:6" ht="12" customHeight="1">
      <c r="A67" s="156" t="s">
        <v>88</v>
      </c>
      <c r="B67" s="157"/>
      <c r="C67" s="157"/>
      <c r="D67" s="157"/>
      <c r="E67" s="158"/>
      <c r="F67" s="57">
        <f>F66*0.05</f>
        <v>109145.8</v>
      </c>
    </row>
    <row r="68" spans="1:6" ht="12" customHeight="1">
      <c r="A68" s="159" t="s">
        <v>89</v>
      </c>
      <c r="B68" s="160"/>
      <c r="C68" s="160"/>
      <c r="D68" s="160"/>
      <c r="E68" s="161"/>
      <c r="F68" s="58">
        <f>F67+F66</f>
        <v>2292061.7999999998</v>
      </c>
    </row>
    <row r="69" spans="1:6" ht="12" customHeight="1">
      <c r="A69" s="165" t="s">
        <v>90</v>
      </c>
      <c r="B69" s="166"/>
      <c r="C69" s="166"/>
      <c r="D69" s="166"/>
      <c r="E69" s="167"/>
      <c r="F69" s="57">
        <f>F11</f>
        <v>2310000</v>
      </c>
    </row>
    <row r="70" spans="1:6" ht="12.75">
      <c r="A70" s="162" t="s">
        <v>91</v>
      </c>
      <c r="B70" s="163"/>
      <c r="C70" s="163"/>
      <c r="D70" s="163"/>
      <c r="E70" s="164"/>
      <c r="F70" s="59">
        <f>F69-F68</f>
        <v>17938.200000000186</v>
      </c>
    </row>
    <row r="71" spans="1:6" ht="12" customHeight="1">
      <c r="A71" s="60" t="s">
        <v>92</v>
      </c>
      <c r="B71" s="61"/>
      <c r="C71" s="61"/>
      <c r="D71" s="61"/>
      <c r="E71" s="61"/>
      <c r="F71" s="62"/>
    </row>
    <row r="72" spans="1:6" ht="12.75" customHeight="1" thickBot="1">
      <c r="A72" s="63"/>
      <c r="B72" s="61"/>
      <c r="C72" s="61"/>
      <c r="D72" s="61"/>
      <c r="E72" s="61"/>
      <c r="F72" s="62"/>
    </row>
    <row r="73" spans="1:6" ht="15" customHeight="1">
      <c r="A73" s="108" t="s">
        <v>93</v>
      </c>
      <c r="B73" s="109"/>
      <c r="C73" s="109"/>
      <c r="D73" s="109"/>
      <c r="E73" s="110"/>
      <c r="F73" s="62"/>
    </row>
    <row r="74" spans="1:6" ht="12.75">
      <c r="A74" s="102" t="s">
        <v>94</v>
      </c>
      <c r="B74" s="103"/>
      <c r="C74" s="103"/>
      <c r="D74" s="103"/>
      <c r="E74" s="104"/>
      <c r="F74" s="62"/>
    </row>
    <row r="75" spans="1:6" ht="12.75">
      <c r="A75" s="102" t="s">
        <v>95</v>
      </c>
      <c r="B75" s="103"/>
      <c r="C75" s="103"/>
      <c r="D75" s="103"/>
      <c r="E75" s="104"/>
      <c r="F75" s="62"/>
    </row>
    <row r="76" spans="1:6" ht="12.75">
      <c r="A76" s="102" t="s">
        <v>96</v>
      </c>
      <c r="B76" s="103"/>
      <c r="C76" s="103"/>
      <c r="D76" s="103"/>
      <c r="E76" s="104"/>
      <c r="F76" s="62"/>
    </row>
    <row r="77" spans="1:6" ht="12.75">
      <c r="A77" s="102" t="s">
        <v>97</v>
      </c>
      <c r="B77" s="103"/>
      <c r="C77" s="103"/>
      <c r="D77" s="103"/>
      <c r="E77" s="104"/>
      <c r="F77" s="62"/>
    </row>
    <row r="78" spans="1:6" ht="12.75">
      <c r="A78" s="102" t="s">
        <v>98</v>
      </c>
      <c r="B78" s="103"/>
      <c r="C78" s="103"/>
      <c r="D78" s="103"/>
      <c r="E78" s="104"/>
      <c r="F78" s="62"/>
    </row>
    <row r="79" spans="1:6" ht="13.5" thickBot="1">
      <c r="A79" s="105" t="s">
        <v>99</v>
      </c>
      <c r="B79" s="106"/>
      <c r="C79" s="106"/>
      <c r="D79" s="106"/>
      <c r="E79" s="107"/>
      <c r="F79" s="62"/>
    </row>
    <row r="80" spans="1:6" ht="12.75" customHeight="1">
      <c r="A80" s="63"/>
      <c r="B80" s="63"/>
      <c r="C80" s="63"/>
      <c r="D80" s="63"/>
      <c r="E80" s="63"/>
      <c r="F80" s="62"/>
    </row>
    <row r="81" spans="1:254" ht="15" customHeight="1" thickBot="1">
      <c r="A81" s="115" t="s">
        <v>100</v>
      </c>
      <c r="B81" s="116"/>
      <c r="C81" s="117"/>
      <c r="D81" s="64"/>
      <c r="E81" s="64"/>
      <c r="F81" s="62"/>
    </row>
    <row r="82" spans="1:254" s="71" customFormat="1" ht="12" customHeight="1">
      <c r="A82" s="65" t="s">
        <v>82</v>
      </c>
      <c r="B82" s="66" t="s">
        <v>101</v>
      </c>
      <c r="C82" s="67" t="s">
        <v>102</v>
      </c>
      <c r="D82" s="68"/>
      <c r="E82" s="68"/>
      <c r="F82" s="69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  <c r="AI82" s="70"/>
      <c r="AJ82" s="70"/>
      <c r="AK82" s="70"/>
      <c r="AL82" s="70"/>
      <c r="AM82" s="70"/>
      <c r="AN82" s="70"/>
      <c r="AO82" s="70"/>
      <c r="AP82" s="70"/>
      <c r="AQ82" s="70"/>
      <c r="AR82" s="70"/>
      <c r="AS82" s="70"/>
      <c r="AT82" s="70"/>
      <c r="AU82" s="70"/>
      <c r="AV82" s="70"/>
      <c r="AW82" s="70"/>
      <c r="AX82" s="70"/>
      <c r="AY82" s="70"/>
      <c r="AZ82" s="70"/>
      <c r="BA82" s="70"/>
      <c r="BB82" s="70"/>
      <c r="BC82" s="70"/>
      <c r="BD82" s="70"/>
      <c r="BE82" s="70"/>
      <c r="BF82" s="70"/>
      <c r="BG82" s="70"/>
      <c r="BH82" s="70"/>
      <c r="BI82" s="70"/>
      <c r="BJ82" s="70"/>
      <c r="BK82" s="70"/>
      <c r="BL82" s="70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0"/>
      <c r="CA82" s="70"/>
      <c r="CB82" s="70"/>
      <c r="CC82" s="70"/>
      <c r="CD82" s="70"/>
      <c r="CE82" s="70"/>
      <c r="CF82" s="70"/>
      <c r="CG82" s="70"/>
      <c r="CH82" s="70"/>
      <c r="CI82" s="70"/>
      <c r="CJ82" s="70"/>
      <c r="CK82" s="70"/>
      <c r="CL82" s="70"/>
      <c r="CM82" s="70"/>
      <c r="CN82" s="70"/>
      <c r="CO82" s="70"/>
      <c r="CP82" s="70"/>
      <c r="CQ82" s="70"/>
      <c r="CR82" s="70"/>
      <c r="CS82" s="70"/>
      <c r="CT82" s="70"/>
      <c r="CU82" s="70"/>
      <c r="CV82" s="70"/>
      <c r="CW82" s="70"/>
      <c r="CX82" s="70"/>
      <c r="CY82" s="70"/>
      <c r="CZ82" s="70"/>
      <c r="DA82" s="70"/>
      <c r="DB82" s="70"/>
      <c r="DC82" s="70"/>
      <c r="DD82" s="70"/>
      <c r="DE82" s="70"/>
      <c r="DF82" s="70"/>
      <c r="DG82" s="70"/>
      <c r="DH82" s="70"/>
      <c r="DI82" s="70"/>
      <c r="DJ82" s="70"/>
      <c r="DK82" s="70"/>
      <c r="DL82" s="70"/>
      <c r="DM82" s="70"/>
      <c r="DN82" s="70"/>
      <c r="DO82" s="70"/>
      <c r="DP82" s="70"/>
      <c r="DQ82" s="70"/>
      <c r="DR82" s="70"/>
      <c r="DS82" s="70"/>
      <c r="DT82" s="70"/>
      <c r="DU82" s="70"/>
      <c r="DV82" s="70"/>
      <c r="DW82" s="70"/>
      <c r="DX82" s="70"/>
      <c r="DY82" s="70"/>
      <c r="DZ82" s="70"/>
      <c r="EA82" s="70"/>
      <c r="EB82" s="70"/>
      <c r="EC82" s="70"/>
      <c r="ED82" s="70"/>
      <c r="EE82" s="70"/>
      <c r="EF82" s="70"/>
      <c r="EG82" s="70"/>
      <c r="EH82" s="70"/>
      <c r="EI82" s="70"/>
      <c r="EJ82" s="70"/>
      <c r="EK82" s="70"/>
      <c r="EL82" s="70"/>
      <c r="EM82" s="70"/>
      <c r="EN82" s="70"/>
      <c r="EO82" s="70"/>
      <c r="EP82" s="70"/>
      <c r="EQ82" s="70"/>
      <c r="ER82" s="70"/>
      <c r="ES82" s="70"/>
      <c r="ET82" s="70"/>
      <c r="EU82" s="70"/>
      <c r="EV82" s="70"/>
      <c r="EW82" s="70"/>
      <c r="EX82" s="70"/>
      <c r="EY82" s="70"/>
      <c r="EZ82" s="70"/>
      <c r="FA82" s="70"/>
      <c r="FB82" s="70"/>
      <c r="FC82" s="70"/>
      <c r="FD82" s="70"/>
      <c r="FE82" s="70"/>
      <c r="FF82" s="70"/>
      <c r="FG82" s="70"/>
      <c r="FH82" s="70"/>
      <c r="FI82" s="70"/>
      <c r="FJ82" s="70"/>
      <c r="FK82" s="70"/>
      <c r="FL82" s="70"/>
      <c r="FM82" s="70"/>
      <c r="FN82" s="70"/>
      <c r="FO82" s="70"/>
      <c r="FP82" s="70"/>
      <c r="FQ82" s="70"/>
      <c r="FR82" s="70"/>
      <c r="FS82" s="70"/>
      <c r="FT82" s="70"/>
      <c r="FU82" s="70"/>
      <c r="FV82" s="70"/>
      <c r="FW82" s="70"/>
      <c r="FX82" s="70"/>
      <c r="FY82" s="70"/>
      <c r="FZ82" s="70"/>
      <c r="GA82" s="70"/>
      <c r="GB82" s="70"/>
      <c r="GC82" s="70"/>
      <c r="GD82" s="70"/>
      <c r="GE82" s="70"/>
      <c r="GF82" s="70"/>
      <c r="GG82" s="70"/>
      <c r="GH82" s="70"/>
      <c r="GI82" s="70"/>
      <c r="GJ82" s="70"/>
      <c r="GK82" s="70"/>
      <c r="GL82" s="70"/>
      <c r="GM82" s="70"/>
      <c r="GN82" s="70"/>
      <c r="GO82" s="70"/>
      <c r="GP82" s="70"/>
      <c r="GQ82" s="70"/>
      <c r="GR82" s="70"/>
      <c r="GS82" s="70"/>
      <c r="GT82" s="70"/>
      <c r="GU82" s="70"/>
      <c r="GV82" s="70"/>
      <c r="GW82" s="70"/>
      <c r="GX82" s="70"/>
      <c r="GY82" s="70"/>
      <c r="GZ82" s="70"/>
      <c r="HA82" s="70"/>
      <c r="HB82" s="70"/>
      <c r="HC82" s="70"/>
      <c r="HD82" s="70"/>
      <c r="HE82" s="70"/>
      <c r="HF82" s="70"/>
      <c r="HG82" s="70"/>
      <c r="HH82" s="70"/>
      <c r="HI82" s="70"/>
      <c r="HJ82" s="70"/>
      <c r="HK82" s="70"/>
      <c r="HL82" s="70"/>
      <c r="HM82" s="70"/>
      <c r="HN82" s="70"/>
      <c r="HO82" s="70"/>
      <c r="HP82" s="70"/>
      <c r="HQ82" s="70"/>
      <c r="HR82" s="70"/>
      <c r="HS82" s="70"/>
      <c r="HT82" s="70"/>
      <c r="HU82" s="70"/>
      <c r="HV82" s="70"/>
      <c r="HW82" s="70"/>
      <c r="HX82" s="70"/>
      <c r="HY82" s="70"/>
      <c r="HZ82" s="70"/>
      <c r="IA82" s="70"/>
      <c r="IB82" s="70"/>
      <c r="IC82" s="70"/>
      <c r="ID82" s="70"/>
      <c r="IE82" s="70"/>
      <c r="IF82" s="70"/>
      <c r="IG82" s="70"/>
      <c r="IH82" s="70"/>
      <c r="II82" s="70"/>
      <c r="IJ82" s="70"/>
      <c r="IK82" s="70"/>
      <c r="IL82" s="70"/>
      <c r="IM82" s="70"/>
      <c r="IN82" s="70"/>
      <c r="IO82" s="70"/>
      <c r="IP82" s="70"/>
      <c r="IQ82" s="70"/>
      <c r="IR82" s="70"/>
      <c r="IS82" s="70"/>
      <c r="IT82" s="70"/>
    </row>
    <row r="83" spans="1:254" ht="12" customHeight="1">
      <c r="A83" s="72" t="s">
        <v>103</v>
      </c>
      <c r="B83" s="101">
        <f>F26</f>
        <v>520000</v>
      </c>
      <c r="C83" s="73">
        <f>(B83/B89)</f>
        <v>0.22686997357575614</v>
      </c>
      <c r="D83" s="64"/>
      <c r="E83" s="64"/>
      <c r="F83" s="62" t="s">
        <v>104</v>
      </c>
    </row>
    <row r="84" spans="1:254" ht="12" customHeight="1">
      <c r="A84" s="72" t="s">
        <v>105</v>
      </c>
      <c r="B84" s="101">
        <f>F31</f>
        <v>0</v>
      </c>
      <c r="C84" s="73">
        <v>0</v>
      </c>
      <c r="D84" s="64"/>
      <c r="E84" s="64"/>
      <c r="F84" s="62"/>
    </row>
    <row r="85" spans="1:254" ht="12" customHeight="1">
      <c r="A85" s="72" t="s">
        <v>106</v>
      </c>
      <c r="B85" s="101">
        <f>F41</f>
        <v>311650</v>
      </c>
      <c r="C85" s="73">
        <f>(B85/B89)</f>
        <v>0.13596928320170076</v>
      </c>
      <c r="D85" s="64"/>
      <c r="E85" s="64"/>
      <c r="F85" s="62"/>
    </row>
    <row r="86" spans="1:254" ht="12" customHeight="1">
      <c r="A86" s="72" t="s">
        <v>60</v>
      </c>
      <c r="B86" s="101">
        <f>F58</f>
        <v>1311266</v>
      </c>
      <c r="C86" s="73">
        <f>(B86/B89)</f>
        <v>0.57209015917459127</v>
      </c>
      <c r="D86" s="64"/>
      <c r="E86" s="64"/>
      <c r="F86" s="62"/>
    </row>
    <row r="87" spans="1:254" ht="12" customHeight="1">
      <c r="A87" s="72" t="s">
        <v>107</v>
      </c>
      <c r="B87" s="101">
        <f>F64</f>
        <v>40000</v>
      </c>
      <c r="C87" s="73">
        <f>(B87/B89)</f>
        <v>1.7451536428904318E-2</v>
      </c>
      <c r="D87" s="74"/>
      <c r="E87" s="74"/>
      <c r="F87" s="62"/>
    </row>
    <row r="88" spans="1:254" ht="12" customHeight="1">
      <c r="A88" s="72" t="s">
        <v>108</v>
      </c>
      <c r="B88" s="101">
        <f>F67</f>
        <v>109145.8</v>
      </c>
      <c r="C88" s="73">
        <f>(B88/B89)</f>
        <v>4.7619047619047623E-2</v>
      </c>
      <c r="D88" s="74"/>
      <c r="E88" s="74"/>
      <c r="F88" s="62"/>
    </row>
    <row r="89" spans="1:254" ht="12.75" customHeight="1" thickBot="1">
      <c r="A89" s="75" t="s">
        <v>109</v>
      </c>
      <c r="B89" s="100">
        <f>SUM(B83:B88)</f>
        <v>2292061.7999999998</v>
      </c>
      <c r="C89" s="76">
        <f>SUM(C83:C88)</f>
        <v>1</v>
      </c>
      <c r="D89" s="74"/>
      <c r="E89" s="74"/>
      <c r="F89" s="62"/>
    </row>
    <row r="90" spans="1:254" ht="12" customHeight="1">
      <c r="A90" s="63"/>
      <c r="B90" s="61"/>
      <c r="C90" s="61"/>
      <c r="D90" s="61"/>
      <c r="E90" s="61"/>
      <c r="F90" s="62"/>
    </row>
    <row r="91" spans="1:254" ht="15.75" customHeight="1" thickBot="1">
      <c r="A91" s="112" t="s">
        <v>110</v>
      </c>
      <c r="B91" s="113"/>
      <c r="C91" s="113"/>
      <c r="D91" s="114"/>
      <c r="E91" s="77"/>
      <c r="F91" s="62"/>
    </row>
    <row r="92" spans="1:254" ht="12.75">
      <c r="A92" s="78" t="s">
        <v>111</v>
      </c>
      <c r="B92" s="98">
        <v>2100</v>
      </c>
      <c r="C92" s="98">
        <v>2200</v>
      </c>
      <c r="D92" s="99">
        <v>2500</v>
      </c>
      <c r="E92" s="79"/>
      <c r="F92" s="80"/>
    </row>
    <row r="93" spans="1:254" ht="16.5" customHeight="1" thickBot="1">
      <c r="A93" s="75" t="s">
        <v>112</v>
      </c>
      <c r="B93" s="100">
        <f>F68/B92</f>
        <v>1091.4579999999999</v>
      </c>
      <c r="C93" s="100">
        <f>F68/C92</f>
        <v>1041.8462727272727</v>
      </c>
      <c r="D93" s="100">
        <f>F68/D92</f>
        <v>916.82471999999996</v>
      </c>
      <c r="E93" s="79"/>
      <c r="F93" s="80"/>
    </row>
    <row r="94" spans="1:254" ht="12.75">
      <c r="A94" s="111" t="s">
        <v>113</v>
      </c>
      <c r="B94" s="111"/>
      <c r="C94" s="111"/>
      <c r="D94" s="111"/>
      <c r="E94" s="63"/>
      <c r="F94" s="63"/>
    </row>
  </sheetData>
  <mergeCells count="38">
    <mergeCell ref="A52:F52"/>
    <mergeCell ref="A55:F55"/>
    <mergeCell ref="A74:E74"/>
    <mergeCell ref="A75:E75"/>
    <mergeCell ref="A76:E76"/>
    <mergeCell ref="A58:E58"/>
    <mergeCell ref="A60:F60"/>
    <mergeCell ref="A64:E64"/>
    <mergeCell ref="A66:E66"/>
    <mergeCell ref="A67:E67"/>
    <mergeCell ref="A68:E68"/>
    <mergeCell ref="A70:E70"/>
    <mergeCell ref="A69:E69"/>
    <mergeCell ref="D14:E14"/>
    <mergeCell ref="A16:F16"/>
    <mergeCell ref="A45:F45"/>
    <mergeCell ref="A47:F47"/>
    <mergeCell ref="A50:F50"/>
    <mergeCell ref="A18:F18"/>
    <mergeCell ref="A26:E26"/>
    <mergeCell ref="A31:E31"/>
    <mergeCell ref="A41:E41"/>
    <mergeCell ref="A33:F33"/>
    <mergeCell ref="A28:F28"/>
    <mergeCell ref="A43:F43"/>
    <mergeCell ref="D12:E12"/>
    <mergeCell ref="D10:E10"/>
    <mergeCell ref="D9:E9"/>
    <mergeCell ref="D8:E8"/>
    <mergeCell ref="D13:E13"/>
    <mergeCell ref="D11:E11"/>
    <mergeCell ref="A77:E77"/>
    <mergeCell ref="A78:E78"/>
    <mergeCell ref="A79:E79"/>
    <mergeCell ref="A73:E73"/>
    <mergeCell ref="A94:D94"/>
    <mergeCell ref="A91:D91"/>
    <mergeCell ref="A81:C81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2022-06-27T22:51:20Z</dcterms:modified>
  <cp:category/>
  <cp:contentStatus/>
</cp:coreProperties>
</file>