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POROTO VERD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1" l="1"/>
  <c r="G38" i="1" l="1"/>
  <c r="G37" i="1"/>
  <c r="G36" i="1"/>
  <c r="G39" i="1" s="1"/>
  <c r="D57" i="1" l="1"/>
  <c r="G57" i="1" s="1"/>
  <c r="C78" i="1" l="1"/>
  <c r="G47" i="1" l="1"/>
  <c r="G51" i="1" l="1"/>
  <c r="G48" i="1"/>
  <c r="G42" i="1"/>
  <c r="G24" i="1"/>
  <c r="G25" i="1"/>
  <c r="G23" i="1"/>
  <c r="G26" i="1"/>
  <c r="G56" i="1" l="1"/>
  <c r="G50" i="1"/>
  <c r="G45" i="1"/>
  <c r="G44" i="1"/>
  <c r="G22" i="1"/>
  <c r="G21" i="1"/>
  <c r="G12" i="1"/>
  <c r="G63" i="1" s="1"/>
  <c r="G58" i="1" l="1"/>
  <c r="C81" i="1" s="1"/>
  <c r="G52" i="1"/>
  <c r="G27" i="1"/>
  <c r="C77" i="1" l="1"/>
  <c r="G60" i="1"/>
  <c r="C80" i="1"/>
  <c r="C83" i="1" s="1"/>
  <c r="G61" i="1"/>
  <c r="D78" i="1" l="1"/>
  <c r="D82" i="1"/>
  <c r="D77" i="1"/>
  <c r="D80" i="1"/>
  <c r="D81" i="1"/>
  <c r="D79" i="1"/>
  <c r="G62" i="1"/>
  <c r="D83" i="1" l="1"/>
  <c r="E87" i="1"/>
  <c r="D87" i="1"/>
  <c r="C87" i="1"/>
  <c r="G64" i="1"/>
</calcChain>
</file>

<file path=xl/sharedStrings.xml><?xml version="1.0" encoding="utf-8"?>
<sst xmlns="http://schemas.openxmlformats.org/spreadsheetml/2006/main" count="149" uniqueCount="107">
  <si>
    <t>RUBRO O CULTIVO</t>
  </si>
  <si>
    <t xml:space="preserve">Poroto vaina verde </t>
  </si>
  <si>
    <t>RENDIMIENTO (kg/há)</t>
  </si>
  <si>
    <t>VARIEDAD</t>
  </si>
  <si>
    <t>Poroto Sofia</t>
  </si>
  <si>
    <t>FECHA ESTIMADA  PRECIO VENTA</t>
  </si>
  <si>
    <t>Diciembre-Marzo</t>
  </si>
  <si>
    <t>NIVEL TECNOLÓGICO</t>
  </si>
  <si>
    <t>Medio</t>
  </si>
  <si>
    <t>PRECIO ESPERADO ($/kg)</t>
  </si>
  <si>
    <t>REGIÓN</t>
  </si>
  <si>
    <t xml:space="preserve">Araucanía 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</si>
  <si>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</si>
  <si>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</si>
  <si>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</si>
  <si>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</si>
  <si>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</si>
  <si>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</si>
  <si>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</si>
  <si>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</si>
  <si>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</si>
  <si>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VIENTO, SEQUIA,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</si>
  <si>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</si>
  <si>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</si>
  <si>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</si>
  <si>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</si>
  <si>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</si>
  <si>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</si>
  <si>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</si>
  <si>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</si>
  <si>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agroquimicos </t>
  </si>
  <si>
    <t>JH</t>
  </si>
  <si>
    <t>Octubre-Marzo</t>
  </si>
  <si>
    <t>Siembra</t>
  </si>
  <si>
    <t xml:space="preserve">Agosto -Septiembre </t>
  </si>
  <si>
    <t xml:space="preserve">Conduccion de plantas </t>
  </si>
  <si>
    <t>Septiembre</t>
  </si>
  <si>
    <t xml:space="preserve">Control Malezas </t>
  </si>
  <si>
    <t>Septiembre - Enero</t>
  </si>
  <si>
    <t xml:space="preserve">Riegos </t>
  </si>
  <si>
    <t>Septiembre - Febrero</t>
  </si>
  <si>
    <t xml:space="preserve">Cosecha y selección </t>
  </si>
  <si>
    <t>Diciembre - Marzo</t>
  </si>
  <si>
    <t>Subtotal Jornadas Hombre</t>
  </si>
  <si>
    <t>JORNADAS ANIMAL</t>
  </si>
  <si>
    <t>Subtotal Jornadas Animal</t>
  </si>
  <si>
    <t>MAQUINARIA</t>
  </si>
  <si>
    <t>Arado Cincel</t>
  </si>
  <si>
    <t>JM</t>
  </si>
  <si>
    <t>Rastrajes</t>
  </si>
  <si>
    <t>Vibrocultivador</t>
  </si>
  <si>
    <t>INSUMOS</t>
  </si>
  <si>
    <t>Insumos</t>
  </si>
  <si>
    <t>Unidad (Kg/l/u)</t>
  </si>
  <si>
    <t>Cantidad (Kg/l/u)</t>
  </si>
  <si>
    <t xml:space="preserve">Semilla </t>
  </si>
  <si>
    <t>kilos</t>
  </si>
  <si>
    <t>Agosto - Septiembre</t>
  </si>
  <si>
    <t>FERTILIZANTES</t>
  </si>
  <si>
    <t>NPK Mezcla (11-30-11)</t>
  </si>
  <si>
    <t>Kg</t>
  </si>
  <si>
    <t>Octubre</t>
  </si>
  <si>
    <t>Salitre potasico (3 Aplic)</t>
  </si>
  <si>
    <t>kg</t>
  </si>
  <si>
    <t>Octubre-Noviembre</t>
  </si>
  <si>
    <t>Fungicidas</t>
  </si>
  <si>
    <t>Phyton</t>
  </si>
  <si>
    <t>Lt.</t>
  </si>
  <si>
    <t>Diciembre- Marzo</t>
  </si>
  <si>
    <t>Metalaxil mz</t>
  </si>
  <si>
    <t>Noviembre-Enero</t>
  </si>
  <si>
    <t>INSECTICIDAS</t>
  </si>
  <si>
    <t>Vertimec</t>
  </si>
  <si>
    <t>Lorsban</t>
  </si>
  <si>
    <t>Subtotal Insumos</t>
  </si>
  <si>
    <t>OTROS</t>
  </si>
  <si>
    <t>Item</t>
  </si>
  <si>
    <t>Sistema conduccion porotos (Alambre,  varillas, postes, otros)</t>
  </si>
  <si>
    <t>u</t>
  </si>
  <si>
    <t>Agosto-Marzo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</si>
  <si>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</si>
  <si>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</si>
  <si>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</si>
  <si>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</si>
  <si>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</si>
  <si>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</si>
  <si>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</si>
  <si>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</si>
  <si>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</si>
  <si>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</si>
  <si>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</si>
  <si>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</si>
  <si>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</si>
  <si>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</si>
  <si>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</si>
  <si>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</si>
  <si>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</si>
  <si>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</si>
  <si>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</si>
  <si>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</si>
  <si>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</si>
  <si>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</si>
  <si>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</si>
  <si>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</si>
  <si>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($/kilo)</t>
  </si>
  <si>
    <t>Rendimiento (kilos/há)</t>
  </si>
  <si>
    <t>Costo unitario ($/kilo)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</si>
</sst>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7" fillId="6" borderId="18" xfId="0" applyFont="1" applyFill="1" applyBorder="1"/>
    <xf numFmtId="49" fontId="5" fillId="7" borderId="19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5" fillId="7" borderId="29" xfId="0" applyNumberFormat="1" applyFont="1" applyFill="1" applyBorder="1" applyAlignment="1">
      <alignment vertical="center"/>
    </xf>
    <xf numFmtId="49" fontId="7" fillId="7" borderId="30" xfId="0" applyNumberFormat="1" applyFont="1" applyFill="1" applyBorder="1"/>
    <xf numFmtId="49" fontId="5" fillId="2" borderId="31" xfId="0" applyNumberFormat="1" applyFont="1" applyFill="1" applyBorder="1" applyAlignment="1">
      <alignment vertical="center"/>
    </xf>
    <xf numFmtId="9" fontId="7" fillId="2" borderId="32" xfId="0" applyNumberFormat="1" applyFont="1" applyFill="1" applyBorder="1"/>
    <xf numFmtId="49" fontId="5" fillId="7" borderId="33" xfId="0" applyNumberFormat="1" applyFont="1" applyFill="1" applyBorder="1" applyAlignment="1">
      <alignment vertical="center"/>
    </xf>
    <xf numFmtId="165" fontId="5" fillId="7" borderId="34" xfId="0" applyNumberFormat="1" applyFont="1" applyFill="1" applyBorder="1" applyAlignment="1">
      <alignment vertical="center"/>
    </xf>
    <xf numFmtId="9" fontId="5" fillId="7" borderId="35" xfId="0" applyNumberFormat="1" applyFont="1" applyFill="1" applyBorder="1" applyAlignment="1">
      <alignment vertical="center"/>
    </xf>
    <xf numFmtId="0" fontId="7" fillId="8" borderId="38" xfId="0" applyFont="1" applyFill="1" applyBorder="1"/>
    <xf numFmtId="0" fontId="7" fillId="2" borderId="18" xfId="0" applyFont="1" applyFill="1" applyBorder="1" applyAlignment="1">
      <alignment vertical="center"/>
    </xf>
    <xf numFmtId="49" fontId="5" fillId="2" borderId="39" xfId="0" applyNumberFormat="1" applyFont="1" applyFill="1" applyBorder="1" applyAlignment="1">
      <alignment vertical="center"/>
    </xf>
    <xf numFmtId="0" fontId="7" fillId="2" borderId="40" xfId="0" applyFont="1" applyFill="1" applyBorder="1"/>
    <xf numFmtId="0" fontId="7" fillId="2" borderId="41" xfId="0" applyFont="1" applyFill="1" applyBorder="1"/>
    <xf numFmtId="49" fontId="7" fillId="2" borderId="42" xfId="0" applyNumberFormat="1" applyFont="1" applyFill="1" applyBorder="1" applyAlignment="1">
      <alignment vertical="center"/>
    </xf>
    <xf numFmtId="0" fontId="7" fillId="2" borderId="43" xfId="0" applyFont="1" applyFill="1" applyBorder="1"/>
    <xf numFmtId="49" fontId="7" fillId="2" borderId="44" xfId="0" applyNumberFormat="1" applyFont="1" applyFill="1" applyBorder="1" applyAlignment="1">
      <alignment vertical="center"/>
    </xf>
    <xf numFmtId="0" fontId="7" fillId="2" borderId="45" xfId="0" applyFont="1" applyFill="1" applyBorder="1"/>
    <xf numFmtId="0" fontId="7" fillId="2" borderId="46" xfId="0" applyFont="1" applyFill="1" applyBorder="1"/>
    <xf numFmtId="0" fontId="0" fillId="0" borderId="18" xfId="0" applyNumberFormat="1" applyBorder="1"/>
    <xf numFmtId="43" fontId="0" fillId="0" borderId="0" xfId="0" applyNumberFormat="1"/>
    <xf numFmtId="0" fontId="2" fillId="8" borderId="50" xfId="0" applyFont="1" applyFill="1" applyBorder="1" applyAlignment="1">
      <alignment vertical="center"/>
    </xf>
    <xf numFmtId="49" fontId="8" fillId="8" borderId="18" xfId="0" applyNumberFormat="1" applyFont="1" applyFill="1" applyBorder="1" applyAlignment="1">
      <alignment vertical="center"/>
    </xf>
    <xf numFmtId="0" fontId="2" fillId="8" borderId="18" xfId="0" applyFont="1" applyFill="1" applyBorder="1" applyAlignment="1">
      <alignment vertical="center"/>
    </xf>
    <xf numFmtId="0" fontId="2" fillId="8" borderId="51" xfId="0" applyFont="1" applyFill="1" applyBorder="1" applyAlignment="1">
      <alignment vertical="center"/>
    </xf>
    <xf numFmtId="49" fontId="5" fillId="7" borderId="52" xfId="0" applyNumberFormat="1" applyFont="1" applyFill="1" applyBorder="1" applyAlignment="1">
      <alignment vertical="center"/>
    </xf>
    <xf numFmtId="165" fontId="5" fillId="7" borderId="34" xfId="0" applyNumberFormat="1" applyFont="1" applyFill="1" applyBorder="1" applyAlignment="1">
      <alignment horizontal="center" vertical="center"/>
    </xf>
    <xf numFmtId="0" fontId="0" fillId="9" borderId="0" xfId="0" applyNumberFormat="1" applyFill="1"/>
    <xf numFmtId="14" fontId="9" fillId="2" borderId="7" xfId="0" applyNumberFormat="1" applyFont="1" applyFill="1" applyBorder="1"/>
    <xf numFmtId="0" fontId="9" fillId="2" borderId="3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justify" wrapText="1"/>
    </xf>
    <xf numFmtId="0" fontId="0" fillId="2" borderId="57" xfId="0" applyFill="1" applyBorder="1"/>
    <xf numFmtId="0" fontId="9" fillId="2" borderId="58" xfId="0" applyFont="1" applyFill="1" applyBorder="1" applyAlignment="1">
      <alignment wrapText="1"/>
    </xf>
    <xf numFmtId="3" fontId="5" fillId="7" borderId="53" xfId="0" applyNumberFormat="1" applyFont="1" applyFill="1" applyBorder="1" applyAlignment="1">
      <alignment horizontal="right" vertical="center"/>
    </xf>
    <xf numFmtId="3" fontId="5" fillId="7" borderId="54" xfId="0" applyNumberFormat="1" applyFont="1" applyFill="1" applyBorder="1" applyAlignment="1">
      <alignment horizontal="right" vertical="center"/>
    </xf>
    <xf numFmtId="0" fontId="0" fillId="0" borderId="8" xfId="0" applyFill="1" applyBorder="1"/>
    <xf numFmtId="0" fontId="0" fillId="0" borderId="0" xfId="0" applyNumberFormat="1" applyFill="1"/>
    <xf numFmtId="0" fontId="0" fillId="0" borderId="0" xfId="0" applyFill="1"/>
    <xf numFmtId="0" fontId="0" fillId="0" borderId="4" xfId="0" applyFill="1" applyBorder="1"/>
    <xf numFmtId="0" fontId="10" fillId="0" borderId="0" xfId="0" applyNumberFormat="1" applyFont="1" applyFill="1"/>
    <xf numFmtId="0" fontId="0" fillId="0" borderId="20" xfId="0" applyFill="1" applyBorder="1"/>
    <xf numFmtId="49" fontId="11" fillId="0" borderId="48" xfId="0" applyNumberFormat="1" applyFont="1" applyFill="1" applyBorder="1" applyAlignment="1">
      <alignment wrapText="1"/>
    </xf>
    <xf numFmtId="49" fontId="11" fillId="0" borderId="48" xfId="0" applyNumberFormat="1" applyFont="1" applyFill="1" applyBorder="1" applyAlignment="1">
      <alignment horizontal="center" wrapText="1"/>
    </xf>
    <xf numFmtId="0" fontId="11" fillId="0" borderId="48" xfId="0" applyNumberFormat="1" applyFont="1" applyFill="1" applyBorder="1" applyAlignment="1">
      <alignment wrapText="1"/>
    </xf>
    <xf numFmtId="3" fontId="11" fillId="0" borderId="48" xfId="0" applyNumberFormat="1" applyFont="1" applyFill="1" applyBorder="1" applyAlignment="1">
      <alignment horizontal="right" wrapText="1"/>
    </xf>
    <xf numFmtId="49" fontId="12" fillId="3" borderId="48" xfId="0" applyNumberFormat="1" applyFont="1" applyFill="1" applyBorder="1" applyAlignment="1">
      <alignment vertical="center" wrapText="1"/>
    </xf>
    <xf numFmtId="49" fontId="11" fillId="2" borderId="56" xfId="0" applyNumberFormat="1" applyFont="1" applyFill="1" applyBorder="1" applyAlignment="1">
      <alignment horizontal="left"/>
    </xf>
    <xf numFmtId="0" fontId="11" fillId="2" borderId="6" xfId="0" applyFont="1" applyFill="1" applyBorder="1"/>
    <xf numFmtId="3" fontId="11" fillId="2" borderId="5" xfId="0" applyNumberFormat="1" applyFont="1" applyFill="1" applyBorder="1"/>
    <xf numFmtId="49" fontId="11" fillId="2" borderId="48" xfId="0" applyNumberFormat="1" applyFont="1" applyFill="1" applyBorder="1" applyAlignment="1">
      <alignment vertical="center" wrapText="1"/>
    </xf>
    <xf numFmtId="49" fontId="11" fillId="2" borderId="56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right"/>
    </xf>
    <xf numFmtId="49" fontId="11" fillId="2" borderId="56" xfId="0" applyNumberFormat="1" applyFont="1" applyFill="1" applyBorder="1" applyAlignment="1">
      <alignment horizontal="left" wrapText="1"/>
    </xf>
    <xf numFmtId="49" fontId="11" fillId="2" borderId="5" xfId="0" applyNumberFormat="1" applyFont="1" applyFill="1" applyBorder="1"/>
    <xf numFmtId="0" fontId="11" fillId="2" borderId="5" xfId="0" applyFont="1" applyFill="1" applyBorder="1"/>
    <xf numFmtId="3" fontId="11" fillId="2" borderId="5" xfId="0" applyNumberFormat="1" applyFont="1" applyFill="1" applyBorder="1" applyAlignment="1">
      <alignment horizontal="right" wrapText="1"/>
    </xf>
    <xf numFmtId="49" fontId="11" fillId="2" borderId="5" xfId="0" applyNumberFormat="1" applyFont="1" applyFill="1" applyBorder="1" applyAlignment="1">
      <alignment horizontal="right" wrapText="1"/>
    </xf>
    <xf numFmtId="14" fontId="11" fillId="2" borderId="56" xfId="0" applyNumberFormat="1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 applyAlignment="1">
      <alignment horizontal="left"/>
    </xf>
    <xf numFmtId="0" fontId="11" fillId="2" borderId="10" xfId="0" applyFont="1" applyFill="1" applyBorder="1"/>
    <xf numFmtId="49" fontId="12" fillId="5" borderId="11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0" fontId="11" fillId="2" borderId="5" xfId="0" applyNumberFormat="1" applyFont="1" applyFill="1" applyBorder="1" applyAlignment="1">
      <alignment wrapText="1"/>
    </xf>
    <xf numFmtId="49" fontId="13" fillId="3" borderId="5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3" fontId="11" fillId="2" borderId="10" xfId="0" applyNumberFormat="1" applyFont="1" applyFill="1" applyBorder="1"/>
    <xf numFmtId="49" fontId="12" fillId="5" borderId="13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center" vertical="center"/>
    </xf>
    <xf numFmtId="3" fontId="11" fillId="9" borderId="13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vertical="center"/>
    </xf>
    <xf numFmtId="0" fontId="11" fillId="2" borderId="15" xfId="0" applyFont="1" applyFill="1" applyBorder="1"/>
    <xf numFmtId="0" fontId="11" fillId="2" borderId="16" xfId="0" applyFont="1" applyFill="1" applyBorder="1"/>
    <xf numFmtId="3" fontId="11" fillId="2" borderId="16" xfId="0" applyNumberFormat="1" applyFont="1" applyFill="1" applyBorder="1"/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vertical="center"/>
    </xf>
    <xf numFmtId="3" fontId="12" fillId="3" borderId="11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 vertical="center" wrapText="1"/>
    </xf>
    <xf numFmtId="49" fontId="15" fillId="2" borderId="5" xfId="0" applyNumberFormat="1" applyFont="1" applyFill="1" applyBorder="1"/>
    <xf numFmtId="0" fontId="11" fillId="2" borderId="5" xfId="0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47" xfId="0" applyNumberFormat="1" applyFont="1" applyFill="1" applyBorder="1"/>
    <xf numFmtId="49" fontId="11" fillId="2" borderId="47" xfId="0" applyNumberFormat="1" applyFont="1" applyFill="1" applyBorder="1" applyAlignment="1">
      <alignment horizontal="center"/>
    </xf>
    <xf numFmtId="49" fontId="11" fillId="2" borderId="48" xfId="0" applyNumberFormat="1" applyFont="1" applyFill="1" applyBorder="1" applyAlignment="1">
      <alignment wrapText="1"/>
    </xf>
    <xf numFmtId="49" fontId="13" fillId="3" borderId="49" xfId="0" applyNumberFormat="1" applyFont="1" applyFill="1" applyBorder="1" applyAlignment="1">
      <alignment vertical="center"/>
    </xf>
    <xf numFmtId="0" fontId="13" fillId="3" borderId="4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wrapText="1"/>
    </xf>
    <xf numFmtId="49" fontId="11" fillId="0" borderId="5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vertical="center"/>
    </xf>
    <xf numFmtId="0" fontId="11" fillId="2" borderId="21" xfId="0" applyFont="1" applyFill="1" applyBorder="1"/>
    <xf numFmtId="3" fontId="11" fillId="2" borderId="21" xfId="0" applyNumberFormat="1" applyFont="1" applyFill="1" applyBorder="1"/>
    <xf numFmtId="49" fontId="12" fillId="5" borderId="22" xfId="0" applyNumberFormat="1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164" fontId="12" fillId="5" borderId="24" xfId="0" applyNumberFormat="1" applyFont="1" applyFill="1" applyBorder="1" applyAlignment="1">
      <alignment vertical="center"/>
    </xf>
    <xf numFmtId="49" fontId="12" fillId="3" borderId="25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26" xfId="0" applyNumberFormat="1" applyFont="1" applyFill="1" applyBorder="1" applyAlignment="1">
      <alignment vertical="center"/>
    </xf>
    <xf numFmtId="49" fontId="12" fillId="5" borderId="25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26" xfId="0" applyNumberFormat="1" applyFont="1" applyFill="1" applyBorder="1" applyAlignment="1">
      <alignment vertical="center"/>
    </xf>
    <xf numFmtId="49" fontId="12" fillId="5" borderId="27" xfId="0" applyNumberFormat="1" applyFont="1" applyFill="1" applyBorder="1" applyAlignment="1">
      <alignment vertical="center"/>
    </xf>
    <xf numFmtId="0" fontId="12" fillId="5" borderId="28" xfId="0" applyFont="1" applyFill="1" applyBorder="1" applyAlignment="1">
      <alignment vertical="center"/>
    </xf>
    <xf numFmtId="164" fontId="12" fillId="5" borderId="28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horizontal="right" vertical="center"/>
    </xf>
    <xf numFmtId="3" fontId="13" fillId="3" borderId="5" xfId="0" applyNumberFormat="1" applyFont="1" applyFill="1" applyBorder="1" applyAlignment="1">
      <alignment horizontal="right" vertical="center"/>
    </xf>
    <xf numFmtId="49" fontId="11" fillId="0" borderId="48" xfId="0" applyNumberFormat="1" applyFont="1" applyFill="1" applyBorder="1" applyAlignment="1">
      <alignment horizontal="right" wrapText="1"/>
    </xf>
    <xf numFmtId="0" fontId="13" fillId="3" borderId="13" xfId="0" applyFont="1" applyFill="1" applyBorder="1" applyAlignment="1">
      <alignment horizontal="right" vertical="center"/>
    </xf>
    <xf numFmtId="3" fontId="13" fillId="3" borderId="13" xfId="0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5" xfId="0" applyNumberFormat="1" applyFont="1" applyFill="1" applyBorder="1" applyAlignment="1">
      <alignment horizontal="right"/>
    </xf>
    <xf numFmtId="0" fontId="11" fillId="2" borderId="47" xfId="0" applyNumberFormat="1" applyFont="1" applyFill="1" applyBorder="1" applyAlignment="1">
      <alignment horizontal="right"/>
    </xf>
    <xf numFmtId="49" fontId="11" fillId="2" borderId="47" xfId="0" applyNumberFormat="1" applyFont="1" applyFill="1" applyBorder="1" applyAlignment="1">
      <alignment horizontal="right"/>
    </xf>
    <xf numFmtId="3" fontId="11" fillId="2" borderId="47" xfId="0" applyNumberFormat="1" applyFont="1" applyFill="1" applyBorder="1" applyAlignment="1">
      <alignment horizontal="right"/>
    </xf>
    <xf numFmtId="3" fontId="11" fillId="2" borderId="48" xfId="0" applyNumberFormat="1" applyFont="1" applyFill="1" applyBorder="1" applyAlignment="1">
      <alignment horizontal="right" wrapText="1"/>
    </xf>
    <xf numFmtId="0" fontId="13" fillId="3" borderId="49" xfId="0" applyFont="1" applyFill="1" applyBorder="1" applyAlignment="1">
      <alignment horizontal="right" vertical="center"/>
    </xf>
    <xf numFmtId="3" fontId="13" fillId="3" borderId="49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 wrapText="1"/>
    </xf>
    <xf numFmtId="49" fontId="8" fillId="8" borderId="36" xfId="0" applyNumberFormat="1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49" fontId="13" fillId="3" borderId="55" xfId="0" applyNumberFormat="1" applyFont="1" applyFill="1" applyBorder="1" applyAlignment="1">
      <alignment horizontal="left" wrapText="1"/>
    </xf>
    <xf numFmtId="49" fontId="13" fillId="3" borderId="56" xfId="0" applyNumberFormat="1" applyFont="1" applyFill="1" applyBorder="1" applyAlignment="1">
      <alignment horizontal="left" wrapText="1"/>
    </xf>
    <xf numFmtId="49" fontId="11" fillId="2" borderId="5" xfId="0" applyNumberFormat="1" applyFont="1" applyFill="1" applyBorder="1" applyAlignment="1"/>
    <xf numFmtId="0" fontId="11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485774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4674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2" workbookViewId="0">
      <selection activeCell="I20" sqref="I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5703125" style="1" customWidth="1"/>
    <col min="3" max="3" width="19.42578125" style="1" customWidth="1"/>
    <col min="4" max="4" width="9.42578125" style="1" customWidth="1"/>
    <col min="5" max="5" width="18.42578125" style="1" customWidth="1"/>
    <col min="6" max="6" width="17.85546875" style="1" customWidth="1"/>
    <col min="7" max="7" width="15.140625" style="1" customWidth="1"/>
    <col min="8" max="8" width="15.85546875" style="1" customWidth="1"/>
    <col min="9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2"/>
      <c r="B8" s="47"/>
      <c r="C8" s="3"/>
      <c r="D8" s="2"/>
      <c r="E8" s="3"/>
      <c r="F8" s="3"/>
      <c r="G8" s="3"/>
    </row>
    <row r="9" spans="1:8" ht="12" customHeight="1" x14ac:dyDescent="0.25">
      <c r="A9" s="13"/>
      <c r="B9" s="61" t="s">
        <v>0</v>
      </c>
      <c r="C9" s="62" t="s">
        <v>1</v>
      </c>
      <c r="D9" s="63"/>
      <c r="E9" s="157" t="s">
        <v>2</v>
      </c>
      <c r="F9" s="158"/>
      <c r="G9" s="64">
        <v>15000</v>
      </c>
      <c r="H9" s="42"/>
    </row>
    <row r="10" spans="1:8" ht="38.25" customHeight="1" x14ac:dyDescent="0.25">
      <c r="A10" s="13"/>
      <c r="B10" s="65" t="s">
        <v>3</v>
      </c>
      <c r="C10" s="66" t="s">
        <v>4</v>
      </c>
      <c r="D10" s="63"/>
      <c r="E10" s="155" t="s">
        <v>5</v>
      </c>
      <c r="F10" s="156"/>
      <c r="G10" s="67" t="s">
        <v>6</v>
      </c>
    </row>
    <row r="11" spans="1:8" ht="18" customHeight="1" x14ac:dyDescent="0.25">
      <c r="A11" s="13"/>
      <c r="B11" s="65" t="s">
        <v>7</v>
      </c>
      <c r="C11" s="62" t="s">
        <v>8</v>
      </c>
      <c r="D11" s="63"/>
      <c r="E11" s="155" t="s">
        <v>9</v>
      </c>
      <c r="F11" s="156"/>
      <c r="G11" s="64">
        <v>900</v>
      </c>
    </row>
    <row r="12" spans="1:8" ht="11.25" customHeight="1" x14ac:dyDescent="0.25">
      <c r="A12" s="13"/>
      <c r="B12" s="65" t="s">
        <v>10</v>
      </c>
      <c r="C12" s="68" t="s">
        <v>11</v>
      </c>
      <c r="D12" s="63"/>
      <c r="E12" s="69" t="s">
        <v>12</v>
      </c>
      <c r="F12" s="70"/>
      <c r="G12" s="71">
        <f>(G9*G11)</f>
        <v>13500000</v>
      </c>
      <c r="H12" s="35"/>
    </row>
    <row r="13" spans="1:8" ht="11.25" customHeight="1" x14ac:dyDescent="0.25">
      <c r="A13" s="13"/>
      <c r="B13" s="65" t="s">
        <v>13</v>
      </c>
      <c r="C13" s="62" t="s">
        <v>14</v>
      </c>
      <c r="D13" s="63"/>
      <c r="E13" s="155" t="s">
        <v>15</v>
      </c>
      <c r="F13" s="156"/>
      <c r="G13" s="72" t="s">
        <v>16</v>
      </c>
    </row>
    <row r="14" spans="1:8" ht="13.5" customHeight="1" x14ac:dyDescent="0.25">
      <c r="A14" s="13"/>
      <c r="B14" s="65" t="s">
        <v>17</v>
      </c>
      <c r="C14" s="62" t="s">
        <v>14</v>
      </c>
      <c r="D14" s="63"/>
      <c r="E14" s="155" t="s">
        <v>18</v>
      </c>
      <c r="F14" s="156"/>
      <c r="G14" s="67" t="s">
        <v>6</v>
      </c>
    </row>
    <row r="15" spans="1:8" ht="25.5" customHeight="1" x14ac:dyDescent="0.25">
      <c r="A15" s="13"/>
      <c r="B15" s="65" t="s">
        <v>19</v>
      </c>
      <c r="C15" s="73">
        <v>44727</v>
      </c>
      <c r="D15" s="63"/>
      <c r="E15" s="159" t="s">
        <v>20</v>
      </c>
      <c r="F15" s="160"/>
      <c r="G15" s="72" t="s">
        <v>21</v>
      </c>
    </row>
    <row r="16" spans="1:8" ht="12" customHeight="1" x14ac:dyDescent="0.25">
      <c r="A16" s="2"/>
      <c r="B16" s="48"/>
      <c r="C16" s="43"/>
      <c r="D16" s="44"/>
      <c r="E16" s="45"/>
      <c r="F16" s="45"/>
      <c r="G16" s="46"/>
    </row>
    <row r="17" spans="1:7" ht="12" customHeight="1" x14ac:dyDescent="0.25">
      <c r="A17" s="5"/>
      <c r="B17" s="161" t="s">
        <v>22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74"/>
      <c r="C18" s="75"/>
      <c r="D18" s="75"/>
      <c r="E18" s="75"/>
      <c r="F18" s="76"/>
      <c r="G18" s="76"/>
    </row>
    <row r="19" spans="1:7" ht="12" customHeight="1" x14ac:dyDescent="0.25">
      <c r="A19" s="4"/>
      <c r="B19" s="77" t="s">
        <v>23</v>
      </c>
      <c r="C19" s="78"/>
      <c r="D19" s="79"/>
      <c r="E19" s="79"/>
      <c r="F19" s="79"/>
      <c r="G19" s="79"/>
    </row>
    <row r="20" spans="1:7" ht="24" customHeight="1" x14ac:dyDescent="0.25">
      <c r="A20" s="5"/>
      <c r="B20" s="80" t="s">
        <v>24</v>
      </c>
      <c r="C20" s="80" t="s">
        <v>25</v>
      </c>
      <c r="D20" s="80" t="s">
        <v>26</v>
      </c>
      <c r="E20" s="80" t="s">
        <v>27</v>
      </c>
      <c r="F20" s="80" t="s">
        <v>28</v>
      </c>
      <c r="G20" s="80" t="s">
        <v>29</v>
      </c>
    </row>
    <row r="21" spans="1:7" ht="12.75" customHeight="1" x14ac:dyDescent="0.25">
      <c r="A21" s="5"/>
      <c r="B21" s="81" t="s">
        <v>30</v>
      </c>
      <c r="C21" s="82" t="s">
        <v>31</v>
      </c>
      <c r="D21" s="83">
        <v>6</v>
      </c>
      <c r="E21" s="72" t="s">
        <v>32</v>
      </c>
      <c r="F21" s="71">
        <v>20000</v>
      </c>
      <c r="G21" s="71">
        <f>(D21*F21)</f>
        <v>120000</v>
      </c>
    </row>
    <row r="22" spans="1:7" ht="12.6" customHeight="1" x14ac:dyDescent="0.25">
      <c r="A22" s="5"/>
      <c r="B22" s="81" t="s">
        <v>33</v>
      </c>
      <c r="C22" s="82" t="s">
        <v>31</v>
      </c>
      <c r="D22" s="83">
        <v>5</v>
      </c>
      <c r="E22" s="72" t="s">
        <v>34</v>
      </c>
      <c r="F22" s="71">
        <v>20000</v>
      </c>
      <c r="G22" s="71">
        <f>(D22*F22)</f>
        <v>100000</v>
      </c>
    </row>
    <row r="23" spans="1:7" ht="12.6" customHeight="1" x14ac:dyDescent="0.25">
      <c r="A23" s="5"/>
      <c r="B23" s="81" t="s">
        <v>35</v>
      </c>
      <c r="C23" s="82" t="s">
        <v>31</v>
      </c>
      <c r="D23" s="83">
        <v>10</v>
      </c>
      <c r="E23" s="72" t="s">
        <v>36</v>
      </c>
      <c r="F23" s="71">
        <v>20000</v>
      </c>
      <c r="G23" s="71">
        <f>(D23*F23)</f>
        <v>200000</v>
      </c>
    </row>
    <row r="24" spans="1:7" ht="15.6" customHeight="1" x14ac:dyDescent="0.25">
      <c r="A24" s="5"/>
      <c r="B24" s="81" t="s">
        <v>37</v>
      </c>
      <c r="C24" s="82" t="s">
        <v>31</v>
      </c>
      <c r="D24" s="83">
        <v>7</v>
      </c>
      <c r="E24" s="72" t="s">
        <v>38</v>
      </c>
      <c r="F24" s="71">
        <v>20000</v>
      </c>
      <c r="G24" s="71">
        <f t="shared" ref="G24:G25" si="0">(D24*F24)</f>
        <v>140000</v>
      </c>
    </row>
    <row r="25" spans="1:7" ht="16.899999999999999" customHeight="1" x14ac:dyDescent="0.25">
      <c r="A25" s="5"/>
      <c r="B25" s="81" t="s">
        <v>39</v>
      </c>
      <c r="C25" s="82" t="s">
        <v>31</v>
      </c>
      <c r="D25" s="83">
        <v>30</v>
      </c>
      <c r="E25" s="72" t="s">
        <v>40</v>
      </c>
      <c r="F25" s="71">
        <v>20000</v>
      </c>
      <c r="G25" s="71">
        <f t="shared" si="0"/>
        <v>600000</v>
      </c>
    </row>
    <row r="26" spans="1:7" ht="12.75" customHeight="1" x14ac:dyDescent="0.25">
      <c r="A26" s="5"/>
      <c r="B26" s="81" t="s">
        <v>41</v>
      </c>
      <c r="C26" s="82" t="s">
        <v>31</v>
      </c>
      <c r="D26" s="83">
        <v>80</v>
      </c>
      <c r="E26" s="72" t="s">
        <v>42</v>
      </c>
      <c r="F26" s="71">
        <v>20000</v>
      </c>
      <c r="G26" s="71">
        <f>(D26*F26)</f>
        <v>1600000</v>
      </c>
    </row>
    <row r="27" spans="1:7" ht="12.75" customHeight="1" x14ac:dyDescent="0.25">
      <c r="A27" s="5"/>
      <c r="B27" s="84" t="s">
        <v>43</v>
      </c>
      <c r="C27" s="85"/>
      <c r="D27" s="85"/>
      <c r="E27" s="137"/>
      <c r="F27" s="137"/>
      <c r="G27" s="138">
        <f>SUM(G21:G26)</f>
        <v>2760000</v>
      </c>
    </row>
    <row r="28" spans="1:7" ht="12" customHeight="1" x14ac:dyDescent="0.25">
      <c r="A28" s="2"/>
      <c r="B28" s="74"/>
      <c r="C28" s="76"/>
      <c r="D28" s="76"/>
      <c r="E28" s="76"/>
      <c r="F28" s="86"/>
      <c r="G28" s="86"/>
    </row>
    <row r="29" spans="1:7" ht="12" customHeight="1" x14ac:dyDescent="0.25">
      <c r="A29" s="4"/>
      <c r="B29" s="87" t="s">
        <v>44</v>
      </c>
      <c r="C29" s="88"/>
      <c r="D29" s="89"/>
      <c r="E29" s="89"/>
      <c r="F29" s="90"/>
      <c r="G29" s="90"/>
    </row>
    <row r="30" spans="1:7" ht="24" customHeight="1" x14ac:dyDescent="0.25">
      <c r="A30" s="4"/>
      <c r="B30" s="91" t="s">
        <v>24</v>
      </c>
      <c r="C30" s="92" t="s">
        <v>25</v>
      </c>
      <c r="D30" s="92" t="s">
        <v>26</v>
      </c>
      <c r="E30" s="91" t="s">
        <v>27</v>
      </c>
      <c r="F30" s="92" t="s">
        <v>28</v>
      </c>
      <c r="G30" s="91" t="s">
        <v>29</v>
      </c>
    </row>
    <row r="31" spans="1:7" ht="12" customHeight="1" x14ac:dyDescent="0.25">
      <c r="A31" s="4"/>
      <c r="B31" s="93"/>
      <c r="C31" s="94"/>
      <c r="D31" s="94"/>
      <c r="E31" s="94"/>
      <c r="F31" s="95"/>
      <c r="G31" s="95"/>
    </row>
    <row r="32" spans="1:7" ht="12" customHeight="1" x14ac:dyDescent="0.25">
      <c r="A32" s="4"/>
      <c r="B32" s="96" t="s">
        <v>45</v>
      </c>
      <c r="C32" s="97"/>
      <c r="D32" s="97"/>
      <c r="E32" s="97"/>
      <c r="F32" s="98"/>
      <c r="G32" s="98"/>
    </row>
    <row r="33" spans="1:255" ht="12" customHeight="1" x14ac:dyDescent="0.25">
      <c r="A33" s="2"/>
      <c r="B33" s="99"/>
      <c r="C33" s="100"/>
      <c r="D33" s="100"/>
      <c r="E33" s="100"/>
      <c r="F33" s="101"/>
      <c r="G33" s="101"/>
    </row>
    <row r="34" spans="1:255" ht="12" customHeight="1" x14ac:dyDescent="0.25">
      <c r="A34" s="4"/>
      <c r="B34" s="87" t="s">
        <v>46</v>
      </c>
      <c r="C34" s="88"/>
      <c r="D34" s="89"/>
      <c r="E34" s="89"/>
      <c r="F34" s="90"/>
      <c r="G34" s="90"/>
    </row>
    <row r="35" spans="1:255" ht="24" customHeight="1" x14ac:dyDescent="0.25">
      <c r="A35" s="4"/>
      <c r="B35" s="102" t="s">
        <v>24</v>
      </c>
      <c r="C35" s="102" t="s">
        <v>25</v>
      </c>
      <c r="D35" s="102" t="s">
        <v>26</v>
      </c>
      <c r="E35" s="102" t="s">
        <v>27</v>
      </c>
      <c r="F35" s="103" t="s">
        <v>28</v>
      </c>
      <c r="G35" s="102" t="s">
        <v>29</v>
      </c>
    </row>
    <row r="36" spans="1:255" s="53" customFormat="1" ht="12.75" customHeight="1" x14ac:dyDescent="0.25">
      <c r="A36" s="51"/>
      <c r="B36" s="57" t="s">
        <v>47</v>
      </c>
      <c r="C36" s="58" t="s">
        <v>48</v>
      </c>
      <c r="D36" s="59">
        <v>0.2</v>
      </c>
      <c r="E36" s="139" t="s">
        <v>36</v>
      </c>
      <c r="F36" s="60">
        <v>160000</v>
      </c>
      <c r="G36" s="60">
        <f t="shared" ref="G36:G38" si="1">(D36*F36)</f>
        <v>32000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</row>
    <row r="37" spans="1:255" s="53" customFormat="1" ht="12.75" customHeight="1" x14ac:dyDescent="0.25">
      <c r="A37" s="54"/>
      <c r="B37" s="57" t="s">
        <v>49</v>
      </c>
      <c r="C37" s="58" t="s">
        <v>48</v>
      </c>
      <c r="D37" s="59">
        <v>0.4</v>
      </c>
      <c r="E37" s="139" t="s">
        <v>36</v>
      </c>
      <c r="F37" s="60">
        <v>160000</v>
      </c>
      <c r="G37" s="60">
        <f t="shared" si="1"/>
        <v>64000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</row>
    <row r="38" spans="1:255" ht="12" customHeight="1" x14ac:dyDescent="0.25">
      <c r="A38" s="2"/>
      <c r="B38" s="57" t="s">
        <v>50</v>
      </c>
      <c r="C38" s="58" t="s">
        <v>48</v>
      </c>
      <c r="D38" s="59">
        <v>0.1</v>
      </c>
      <c r="E38" s="139" t="s">
        <v>36</v>
      </c>
      <c r="F38" s="60">
        <v>160000</v>
      </c>
      <c r="G38" s="60">
        <f t="shared" si="1"/>
        <v>16000</v>
      </c>
    </row>
    <row r="39" spans="1:255" ht="12" customHeight="1" x14ac:dyDescent="0.25">
      <c r="A39" s="13"/>
      <c r="B39" s="96" t="s">
        <v>45</v>
      </c>
      <c r="C39" s="97"/>
      <c r="D39" s="97"/>
      <c r="E39" s="140"/>
      <c r="F39" s="141"/>
      <c r="G39" s="141">
        <f>SUM(G36:G38)</f>
        <v>112000</v>
      </c>
    </row>
    <row r="40" spans="1:255" ht="12" customHeight="1" x14ac:dyDescent="0.25">
      <c r="A40" s="4"/>
      <c r="B40" s="87" t="s">
        <v>51</v>
      </c>
      <c r="C40" s="88"/>
      <c r="D40" s="89"/>
      <c r="E40" s="89"/>
      <c r="F40" s="104"/>
      <c r="G40" s="104"/>
    </row>
    <row r="41" spans="1:255" ht="24" customHeight="1" x14ac:dyDescent="0.25">
      <c r="A41" s="4"/>
      <c r="B41" s="103" t="s">
        <v>52</v>
      </c>
      <c r="C41" s="103" t="s">
        <v>53</v>
      </c>
      <c r="D41" s="103" t="s">
        <v>54</v>
      </c>
      <c r="E41" s="103" t="s">
        <v>27</v>
      </c>
      <c r="F41" s="105" t="s">
        <v>28</v>
      </c>
      <c r="G41" s="105" t="s">
        <v>29</v>
      </c>
      <c r="K41" s="34"/>
    </row>
    <row r="42" spans="1:255" ht="12.75" customHeight="1" x14ac:dyDescent="0.25">
      <c r="A42" s="5"/>
      <c r="B42" s="106" t="s">
        <v>55</v>
      </c>
      <c r="C42" s="107" t="s">
        <v>56</v>
      </c>
      <c r="D42" s="108">
        <v>120</v>
      </c>
      <c r="E42" s="108" t="s">
        <v>57</v>
      </c>
      <c r="F42" s="109">
        <v>2800</v>
      </c>
      <c r="G42" s="142">
        <f>(D42*F42)</f>
        <v>336000</v>
      </c>
    </row>
    <row r="43" spans="1:255" ht="12.75" customHeight="1" x14ac:dyDescent="0.25">
      <c r="A43" s="5"/>
      <c r="B43" s="110" t="s">
        <v>58</v>
      </c>
      <c r="C43" s="111"/>
      <c r="D43" s="143"/>
      <c r="E43" s="143"/>
      <c r="F43" s="142"/>
      <c r="G43" s="142"/>
    </row>
    <row r="44" spans="1:255" ht="12.75" customHeight="1" x14ac:dyDescent="0.25">
      <c r="A44" s="5"/>
      <c r="B44" s="69" t="s">
        <v>59</v>
      </c>
      <c r="C44" s="112" t="s">
        <v>60</v>
      </c>
      <c r="D44" s="144">
        <v>550</v>
      </c>
      <c r="E44" s="67" t="s">
        <v>61</v>
      </c>
      <c r="F44" s="142">
        <v>1120</v>
      </c>
      <c r="G44" s="142">
        <f>(D44*F44)</f>
        <v>616000</v>
      </c>
    </row>
    <row r="45" spans="1:255" ht="12.75" customHeight="1" x14ac:dyDescent="0.25">
      <c r="A45" s="5"/>
      <c r="B45" s="69" t="s">
        <v>62</v>
      </c>
      <c r="C45" s="112" t="s">
        <v>63</v>
      </c>
      <c r="D45" s="144">
        <v>350</v>
      </c>
      <c r="E45" s="67" t="s">
        <v>64</v>
      </c>
      <c r="F45" s="142">
        <v>2032</v>
      </c>
      <c r="G45" s="142">
        <f>(D45*F45)</f>
        <v>711200</v>
      </c>
    </row>
    <row r="46" spans="1:255" ht="12.75" customHeight="1" x14ac:dyDescent="0.25">
      <c r="A46" s="5"/>
      <c r="B46" s="110" t="s">
        <v>65</v>
      </c>
      <c r="C46" s="111"/>
      <c r="D46" s="143"/>
      <c r="E46" s="143"/>
      <c r="F46" s="142"/>
      <c r="G46" s="142"/>
    </row>
    <row r="47" spans="1:255" ht="12.75" customHeight="1" x14ac:dyDescent="0.25">
      <c r="A47" s="5"/>
      <c r="B47" s="69" t="s">
        <v>66</v>
      </c>
      <c r="C47" s="112" t="s">
        <v>67</v>
      </c>
      <c r="D47" s="144">
        <v>2</v>
      </c>
      <c r="E47" s="67" t="s">
        <v>68</v>
      </c>
      <c r="F47" s="142">
        <v>60850</v>
      </c>
      <c r="G47" s="142">
        <f>(D47*F47)</f>
        <v>121700</v>
      </c>
    </row>
    <row r="48" spans="1:255" ht="12.75" customHeight="1" x14ac:dyDescent="0.25">
      <c r="A48" s="5"/>
      <c r="B48" s="69" t="s">
        <v>69</v>
      </c>
      <c r="C48" s="112" t="s">
        <v>63</v>
      </c>
      <c r="D48" s="144">
        <v>2</v>
      </c>
      <c r="E48" s="67" t="s">
        <v>70</v>
      </c>
      <c r="F48" s="142">
        <v>22640</v>
      </c>
      <c r="G48" s="142">
        <f>(D48*F48)</f>
        <v>45280</v>
      </c>
    </row>
    <row r="49" spans="1:255" ht="12.75" customHeight="1" x14ac:dyDescent="0.25">
      <c r="A49" s="5"/>
      <c r="B49" s="110" t="s">
        <v>71</v>
      </c>
      <c r="C49" s="111"/>
      <c r="D49" s="143"/>
      <c r="E49" s="143"/>
      <c r="F49" s="142"/>
      <c r="G49" s="142"/>
    </row>
    <row r="50" spans="1:255" ht="12.75" customHeight="1" x14ac:dyDescent="0.25">
      <c r="A50" s="5"/>
      <c r="B50" s="113" t="s">
        <v>72</v>
      </c>
      <c r="C50" s="114" t="s">
        <v>67</v>
      </c>
      <c r="D50" s="145">
        <v>2</v>
      </c>
      <c r="E50" s="146" t="s">
        <v>68</v>
      </c>
      <c r="F50" s="147">
        <v>23840</v>
      </c>
      <c r="G50" s="147">
        <f>(D50*F50)</f>
        <v>47680</v>
      </c>
    </row>
    <row r="51" spans="1:255" ht="12.75" customHeight="1" x14ac:dyDescent="0.25">
      <c r="A51" s="13"/>
      <c r="B51" s="115" t="s">
        <v>73</v>
      </c>
      <c r="C51" s="114" t="s">
        <v>67</v>
      </c>
      <c r="D51" s="145">
        <v>2</v>
      </c>
      <c r="E51" s="146" t="s">
        <v>68</v>
      </c>
      <c r="F51" s="148">
        <v>13000</v>
      </c>
      <c r="G51" s="148">
        <f>(D51*F51)</f>
        <v>26000</v>
      </c>
    </row>
    <row r="52" spans="1:255" ht="13.5" customHeight="1" x14ac:dyDescent="0.25">
      <c r="A52" s="4"/>
      <c r="B52" s="116" t="s">
        <v>74</v>
      </c>
      <c r="C52" s="117"/>
      <c r="D52" s="149"/>
      <c r="E52" s="149"/>
      <c r="F52" s="150"/>
      <c r="G52" s="150">
        <f>SUM(G42:G51)</f>
        <v>1903860</v>
      </c>
    </row>
    <row r="53" spans="1:255" ht="12" customHeight="1" x14ac:dyDescent="0.25">
      <c r="A53" s="2"/>
      <c r="B53" s="99"/>
      <c r="C53" s="100"/>
      <c r="D53" s="100"/>
      <c r="E53" s="118"/>
      <c r="F53" s="101"/>
      <c r="G53" s="101"/>
    </row>
    <row r="54" spans="1:255" ht="12" customHeight="1" x14ac:dyDescent="0.25">
      <c r="A54" s="4"/>
      <c r="B54" s="87" t="s">
        <v>75</v>
      </c>
      <c r="C54" s="88"/>
      <c r="D54" s="89"/>
      <c r="E54" s="89"/>
      <c r="F54" s="104"/>
      <c r="G54" s="104"/>
    </row>
    <row r="55" spans="1:255" ht="24" customHeight="1" x14ac:dyDescent="0.25">
      <c r="A55" s="4"/>
      <c r="B55" s="102" t="s">
        <v>76</v>
      </c>
      <c r="C55" s="103" t="s">
        <v>53</v>
      </c>
      <c r="D55" s="103" t="s">
        <v>54</v>
      </c>
      <c r="E55" s="102" t="s">
        <v>27</v>
      </c>
      <c r="F55" s="105" t="s">
        <v>28</v>
      </c>
      <c r="G55" s="119" t="s">
        <v>29</v>
      </c>
    </row>
    <row r="56" spans="1:255" s="53" customFormat="1" ht="36" customHeight="1" x14ac:dyDescent="0.25">
      <c r="A56" s="51"/>
      <c r="B56" s="120" t="s">
        <v>77</v>
      </c>
      <c r="C56" s="121" t="s">
        <v>78</v>
      </c>
      <c r="D56" s="151">
        <v>1</v>
      </c>
      <c r="E56" s="152" t="s">
        <v>79</v>
      </c>
      <c r="F56" s="151">
        <v>1400000</v>
      </c>
      <c r="G56" s="151">
        <f>(D56*F56)</f>
        <v>1400000</v>
      </c>
      <c r="H56" s="55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</row>
    <row r="57" spans="1:255" s="53" customFormat="1" ht="12.75" customHeight="1" x14ac:dyDescent="0.25">
      <c r="A57" s="56"/>
      <c r="B57" s="120" t="s">
        <v>80</v>
      </c>
      <c r="C57" s="121" t="s">
        <v>78</v>
      </c>
      <c r="D57" s="151">
        <f>G9/25</f>
        <v>600</v>
      </c>
      <c r="E57" s="152" t="s">
        <v>79</v>
      </c>
      <c r="F57" s="151">
        <v>110</v>
      </c>
      <c r="G57" s="151">
        <f>(D57*F57)</f>
        <v>66000</v>
      </c>
      <c r="H57" s="55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52"/>
      <c r="IT57" s="52"/>
      <c r="IU57" s="52"/>
    </row>
    <row r="58" spans="1:255" ht="13.5" customHeight="1" x14ac:dyDescent="0.25">
      <c r="A58" s="4"/>
      <c r="B58" s="122" t="s">
        <v>81</v>
      </c>
      <c r="C58" s="117"/>
      <c r="D58" s="149"/>
      <c r="E58" s="149"/>
      <c r="F58" s="150"/>
      <c r="G58" s="150">
        <f>SUM(G56:G57)</f>
        <v>1466000</v>
      </c>
    </row>
    <row r="59" spans="1:255" ht="12" customHeight="1" x14ac:dyDescent="0.25">
      <c r="A59" s="2"/>
      <c r="B59" s="123"/>
      <c r="C59" s="123"/>
      <c r="D59" s="123"/>
      <c r="E59" s="123"/>
      <c r="F59" s="124"/>
      <c r="G59" s="124"/>
    </row>
    <row r="60" spans="1:255" ht="12" customHeight="1" x14ac:dyDescent="0.25">
      <c r="A60" s="13"/>
      <c r="B60" s="125" t="s">
        <v>82</v>
      </c>
      <c r="C60" s="126"/>
      <c r="D60" s="126"/>
      <c r="E60" s="126"/>
      <c r="F60" s="126"/>
      <c r="G60" s="127">
        <f>G27+G39+G52+G58</f>
        <v>6241860</v>
      </c>
    </row>
    <row r="61" spans="1:255" ht="12" customHeight="1" x14ac:dyDescent="0.25">
      <c r="A61" s="13"/>
      <c r="B61" s="128" t="s">
        <v>83</v>
      </c>
      <c r="C61" s="129"/>
      <c r="D61" s="129"/>
      <c r="E61" s="129"/>
      <c r="F61" s="129"/>
      <c r="G61" s="130">
        <f>G60*0.05</f>
        <v>312093</v>
      </c>
    </row>
    <row r="62" spans="1:255" ht="12" customHeight="1" x14ac:dyDescent="0.25">
      <c r="A62" s="13"/>
      <c r="B62" s="131" t="s">
        <v>84</v>
      </c>
      <c r="C62" s="132"/>
      <c r="D62" s="132"/>
      <c r="E62" s="132"/>
      <c r="F62" s="132"/>
      <c r="G62" s="133">
        <f>G61+G60</f>
        <v>6553953</v>
      </c>
    </row>
    <row r="63" spans="1:255" ht="12" customHeight="1" x14ac:dyDescent="0.25">
      <c r="A63" s="13"/>
      <c r="B63" s="128" t="s">
        <v>85</v>
      </c>
      <c r="C63" s="129"/>
      <c r="D63" s="129"/>
      <c r="E63" s="129"/>
      <c r="F63" s="129"/>
      <c r="G63" s="130">
        <f>G12</f>
        <v>13500000</v>
      </c>
    </row>
    <row r="64" spans="1:255" ht="12" customHeight="1" x14ac:dyDescent="0.25">
      <c r="A64" s="13"/>
      <c r="B64" s="134" t="s">
        <v>86</v>
      </c>
      <c r="C64" s="135"/>
      <c r="D64" s="135"/>
      <c r="E64" s="135"/>
      <c r="F64" s="135"/>
      <c r="G64" s="136">
        <f>G63-G62</f>
        <v>6946047</v>
      </c>
    </row>
    <row r="65" spans="1:7" ht="12" customHeight="1" x14ac:dyDescent="0.25">
      <c r="A65" s="13"/>
      <c r="B65" s="14" t="s">
        <v>87</v>
      </c>
      <c r="C65" s="15"/>
      <c r="D65" s="15"/>
      <c r="E65" s="15"/>
      <c r="F65" s="15"/>
      <c r="G65" s="11"/>
    </row>
    <row r="66" spans="1:7" ht="12.75" customHeight="1" thickBot="1" x14ac:dyDescent="0.3">
      <c r="A66" s="13"/>
      <c r="B66" s="16"/>
      <c r="C66" s="15"/>
      <c r="D66" s="15"/>
      <c r="E66" s="15"/>
      <c r="F66" s="15"/>
      <c r="G66" s="11"/>
    </row>
    <row r="67" spans="1:7" ht="12" customHeight="1" x14ac:dyDescent="0.25">
      <c r="A67" s="13"/>
      <c r="B67" s="26" t="s">
        <v>88</v>
      </c>
      <c r="C67" s="27"/>
      <c r="D67" s="27"/>
      <c r="E67" s="27"/>
      <c r="F67" s="28"/>
      <c r="G67" s="11"/>
    </row>
    <row r="68" spans="1:7" ht="12" customHeight="1" x14ac:dyDescent="0.25">
      <c r="A68" s="13"/>
      <c r="B68" s="29" t="s">
        <v>89</v>
      </c>
      <c r="C68" s="12"/>
      <c r="D68" s="12"/>
      <c r="E68" s="12"/>
      <c r="F68" s="30"/>
      <c r="G68" s="11"/>
    </row>
    <row r="69" spans="1:7" ht="12" customHeight="1" x14ac:dyDescent="0.25">
      <c r="A69" s="13"/>
      <c r="B69" s="29" t="s">
        <v>90</v>
      </c>
      <c r="C69" s="12"/>
      <c r="D69" s="12"/>
      <c r="E69" s="12"/>
      <c r="F69" s="30"/>
      <c r="G69" s="11"/>
    </row>
    <row r="70" spans="1:7" ht="12" customHeight="1" x14ac:dyDescent="0.25">
      <c r="A70" s="13"/>
      <c r="B70" s="29" t="s">
        <v>91</v>
      </c>
      <c r="C70" s="12"/>
      <c r="D70" s="12"/>
      <c r="E70" s="12"/>
      <c r="F70" s="30"/>
      <c r="G70" s="11"/>
    </row>
    <row r="71" spans="1:7" ht="12" customHeight="1" x14ac:dyDescent="0.25">
      <c r="A71" s="13"/>
      <c r="B71" s="29" t="s">
        <v>92</v>
      </c>
      <c r="C71" s="12"/>
      <c r="D71" s="12"/>
      <c r="E71" s="12"/>
      <c r="F71" s="30"/>
      <c r="G71" s="11"/>
    </row>
    <row r="72" spans="1:7" ht="12" customHeight="1" x14ac:dyDescent="0.25">
      <c r="A72" s="13"/>
      <c r="B72" s="29" t="s">
        <v>93</v>
      </c>
      <c r="C72" s="12"/>
      <c r="D72" s="12"/>
      <c r="E72" s="12"/>
      <c r="F72" s="30"/>
      <c r="G72" s="11"/>
    </row>
    <row r="73" spans="1:7" ht="12.75" customHeight="1" thickBot="1" x14ac:dyDescent="0.3">
      <c r="A73" s="13"/>
      <c r="B73" s="31" t="s">
        <v>94</v>
      </c>
      <c r="C73" s="32"/>
      <c r="D73" s="32"/>
      <c r="E73" s="32"/>
      <c r="F73" s="33"/>
      <c r="G73" s="11"/>
    </row>
    <row r="74" spans="1:7" ht="12.75" customHeight="1" x14ac:dyDescent="0.25">
      <c r="A74" s="13"/>
      <c r="B74" s="25"/>
      <c r="C74" s="12"/>
      <c r="D74" s="12"/>
      <c r="E74" s="12"/>
      <c r="F74" s="12"/>
      <c r="G74" s="11"/>
    </row>
    <row r="75" spans="1:7" ht="15" customHeight="1" thickBot="1" x14ac:dyDescent="0.3">
      <c r="A75" s="13"/>
      <c r="B75" s="153" t="s">
        <v>95</v>
      </c>
      <c r="C75" s="154"/>
      <c r="D75" s="24"/>
      <c r="E75" s="6"/>
      <c r="F75" s="6"/>
      <c r="G75" s="11"/>
    </row>
    <row r="76" spans="1:7" ht="12" customHeight="1" x14ac:dyDescent="0.25">
      <c r="A76" s="13"/>
      <c r="B76" s="17" t="s">
        <v>76</v>
      </c>
      <c r="C76" s="7" t="s">
        <v>96</v>
      </c>
      <c r="D76" s="18" t="s">
        <v>97</v>
      </c>
      <c r="E76" s="6"/>
      <c r="F76" s="6"/>
      <c r="G76" s="11"/>
    </row>
    <row r="77" spans="1:7" ht="12" customHeight="1" x14ac:dyDescent="0.25">
      <c r="A77" s="13"/>
      <c r="B77" s="19" t="s">
        <v>98</v>
      </c>
      <c r="C77" s="8">
        <f>G27</f>
        <v>2760000</v>
      </c>
      <c r="D77" s="20">
        <f>(C77/C83)</f>
        <v>0.42111989512283654</v>
      </c>
      <c r="E77" s="6"/>
      <c r="F77" s="6"/>
      <c r="G77" s="11"/>
    </row>
    <row r="78" spans="1:7" ht="12" customHeight="1" x14ac:dyDescent="0.25">
      <c r="A78" s="13"/>
      <c r="B78" s="19" t="s">
        <v>99</v>
      </c>
      <c r="C78" s="8">
        <f>G32</f>
        <v>0</v>
      </c>
      <c r="D78" s="20">
        <f>C78/C83</f>
        <v>0</v>
      </c>
      <c r="E78" s="6"/>
      <c r="F78" s="6"/>
      <c r="G78" s="11"/>
    </row>
    <row r="79" spans="1:7" ht="12" customHeight="1" x14ac:dyDescent="0.25">
      <c r="A79" s="13"/>
      <c r="B79" s="19" t="s">
        <v>100</v>
      </c>
      <c r="C79" s="8">
        <v>112000</v>
      </c>
      <c r="D79" s="20">
        <f>(C79/C83)</f>
        <v>1.7088923280346991E-2</v>
      </c>
      <c r="E79" s="6"/>
      <c r="F79" s="6"/>
      <c r="G79" s="11"/>
    </row>
    <row r="80" spans="1:7" ht="12" customHeight="1" x14ac:dyDescent="0.25">
      <c r="A80" s="13"/>
      <c r="B80" s="19" t="s">
        <v>52</v>
      </c>
      <c r="C80" s="8">
        <f>G52</f>
        <v>1903860</v>
      </c>
      <c r="D80" s="20">
        <f>(C80/C83)</f>
        <v>0.29049033461179841</v>
      </c>
      <c r="E80" s="6"/>
      <c r="F80" s="6"/>
      <c r="G80" s="11"/>
    </row>
    <row r="81" spans="1:7" ht="12" customHeight="1" x14ac:dyDescent="0.25">
      <c r="A81" s="13"/>
      <c r="B81" s="19" t="s">
        <v>101</v>
      </c>
      <c r="C81" s="9">
        <f>G58</f>
        <v>1466000</v>
      </c>
      <c r="D81" s="20">
        <f>(C81/C83)</f>
        <v>0.22368179936597044</v>
      </c>
      <c r="E81" s="10"/>
      <c r="F81" s="10"/>
      <c r="G81" s="11"/>
    </row>
    <row r="82" spans="1:7" ht="12" customHeight="1" x14ac:dyDescent="0.25">
      <c r="A82" s="13"/>
      <c r="B82" s="19" t="s">
        <v>102</v>
      </c>
      <c r="C82" s="9">
        <f>G61</f>
        <v>312093</v>
      </c>
      <c r="D82" s="20">
        <f>(C82/C83)</f>
        <v>4.7619047619047616E-2</v>
      </c>
      <c r="E82" s="10"/>
      <c r="F82" s="10"/>
      <c r="G82" s="11"/>
    </row>
    <row r="83" spans="1:7" ht="12.75" customHeight="1" thickBot="1" x14ac:dyDescent="0.3">
      <c r="A83" s="13"/>
      <c r="B83" s="21" t="s">
        <v>103</v>
      </c>
      <c r="C83" s="22">
        <f>SUM(C77:C82)</f>
        <v>6553953</v>
      </c>
      <c r="D83" s="23">
        <f>SUM(D77:D82)</f>
        <v>1</v>
      </c>
      <c r="E83" s="10"/>
      <c r="F83" s="10"/>
      <c r="G83" s="11"/>
    </row>
    <row r="84" spans="1:7" ht="12" customHeight="1" x14ac:dyDescent="0.25">
      <c r="A84" s="13"/>
      <c r="B84" s="16"/>
      <c r="C84" s="15"/>
      <c r="D84" s="15"/>
      <c r="E84" s="15"/>
      <c r="F84" s="15"/>
      <c r="G84" s="11"/>
    </row>
    <row r="85" spans="1:7" ht="12.75" customHeight="1" thickBot="1" x14ac:dyDescent="0.3">
      <c r="A85" s="13"/>
      <c r="B85" s="36"/>
      <c r="C85" s="37" t="s">
        <v>104</v>
      </c>
      <c r="D85" s="38"/>
      <c r="E85" s="39"/>
      <c r="F85" s="15"/>
      <c r="G85" s="11"/>
    </row>
    <row r="86" spans="1:7" ht="11.25" customHeight="1" x14ac:dyDescent="0.25">
      <c r="B86" s="40" t="s">
        <v>105</v>
      </c>
      <c r="C86" s="49">
        <v>14000</v>
      </c>
      <c r="D86" s="49">
        <v>15000</v>
      </c>
      <c r="E86" s="50">
        <v>16000</v>
      </c>
    </row>
    <row r="87" spans="1:7" ht="11.25" customHeight="1" thickBot="1" x14ac:dyDescent="0.3">
      <c r="B87" s="21" t="s">
        <v>106</v>
      </c>
      <c r="C87" s="41">
        <f>G62/C86</f>
        <v>468.1395</v>
      </c>
      <c r="D87" s="41">
        <f>G62/D86</f>
        <v>436.93020000000001</v>
      </c>
      <c r="E87" s="41">
        <f>G62/E86</f>
        <v>409.62206250000003</v>
      </c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 INVERNADERO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2022-07-04T17:23:50Z</dcterms:modified>
  <cp:category/>
  <cp:contentStatus/>
</cp:coreProperties>
</file>