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Los Angeles 2022\"/>
    </mc:Choice>
  </mc:AlternateContent>
  <bookViews>
    <workbookView xWindow="0" yWindow="0" windowWidth="20490" windowHeight="7155"/>
  </bookViews>
  <sheets>
    <sheet name="POROTO SECO" sheetId="6" r:id="rId1"/>
  </sheets>
  <definedNames>
    <definedName name="_xlnm.Print_Area" localSheetId="0">'POROTO SECO'!$A$1:$G$96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6" l="1"/>
  <c r="G51" i="6"/>
  <c r="G52" i="6"/>
  <c r="G53" i="6"/>
  <c r="G54" i="6"/>
  <c r="G55" i="6"/>
  <c r="G56" i="6"/>
  <c r="G57" i="6"/>
  <c r="G58" i="6"/>
  <c r="G59" i="6"/>
  <c r="G49" i="6"/>
  <c r="G42" i="6"/>
  <c r="G43" i="6"/>
  <c r="G41" i="6"/>
  <c r="G36" i="6" l="1"/>
  <c r="G35" i="6"/>
  <c r="G34" i="6"/>
  <c r="G33" i="6"/>
  <c r="G28" i="6"/>
  <c r="G27" i="6"/>
  <c r="G26" i="6"/>
  <c r="G25" i="6"/>
  <c r="G24" i="6"/>
  <c r="G23" i="6"/>
  <c r="G22" i="6"/>
  <c r="G21" i="6"/>
  <c r="G12" i="6"/>
  <c r="G37" i="6" l="1"/>
  <c r="G29" i="6" l="1"/>
  <c r="C85" i="6" l="1"/>
  <c r="G70" i="6"/>
  <c r="G60" i="6" l="1"/>
  <c r="C87" i="6" s="1"/>
  <c r="G44" i="6"/>
  <c r="C84" i="6"/>
  <c r="C88" i="6"/>
  <c r="C86" i="6" l="1"/>
  <c r="G67" i="6"/>
  <c r="G68" i="6" s="1"/>
  <c r="C89" i="6" s="1"/>
  <c r="G69" i="6" l="1"/>
  <c r="E95" i="6" s="1"/>
  <c r="C90" i="6"/>
  <c r="D85" i="6" s="1"/>
  <c r="G71" i="6" l="1"/>
  <c r="C95" i="6"/>
  <c r="D95" i="6"/>
  <c r="D87" i="6"/>
  <c r="D86" i="6"/>
  <c r="D88" i="6"/>
  <c r="D84" i="6"/>
  <c r="D89" i="6"/>
  <c r="D90" i="6" l="1"/>
</calcChain>
</file>

<file path=xl/sharedStrings.xml><?xml version="1.0" encoding="utf-8"?>
<sst xmlns="http://schemas.openxmlformats.org/spreadsheetml/2006/main" count="162" uniqueCount="105">
  <si>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</si>
  <si>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</si>
  <si>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</si>
  <si>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</si>
  <si>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</si>
  <si>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</si>
  <si>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</si>
  <si>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</si>
  <si>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</si>
  <si>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</si>
  <si>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</si>
  <si>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</si>
  <si>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</si>
  <si>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</si>
  <si>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</si>
  <si>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</si>
  <si>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</si>
  <si>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</si>
  <si>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</si>
  <si>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</si>
  <si>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</si>
  <si>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</si>
  <si>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</si>
  <si>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</si>
  <si>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</si>
  <si>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</si>
  <si>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</si>
  <si>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</si>
  <si>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</si>
  <si>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</si>
  <si>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</si>
  <si>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</si>
  <si>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</si>
  <si>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</si>
  <si>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</si>
  <si>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</si>
  <si>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</si>
  <si>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</si>
  <si>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</si>
  <si>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</si>
  <si>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</si>
  <si>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</si>
  <si>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</si>
  <si>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</si>
  <si>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</si>
  <si>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</si>
  <si>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</si>
  <si>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</si>
  <si>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</si>
  <si>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</si>
  <si>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</si>
  <si>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</si>
  <si>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</si>
  <si>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</si>
  <si>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</si>
  <si>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</si>
  <si>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</si>
  <si>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MEDIO</t>
  </si>
  <si>
    <t>BIO BIO</t>
  </si>
  <si>
    <t>LOS ANGELES</t>
  </si>
  <si>
    <t>Septiembre</t>
  </si>
  <si>
    <t>Octubre</t>
  </si>
  <si>
    <t>Cosecha</t>
  </si>
  <si>
    <t>Vibrocultivador</t>
  </si>
  <si>
    <t xml:space="preserve">SEMILLA </t>
  </si>
  <si>
    <t>Lt</t>
  </si>
  <si>
    <t>Mercado Local y Regional</t>
  </si>
  <si>
    <t>Enero</t>
  </si>
  <si>
    <t>HELADAS-SEQUÍA</t>
  </si>
  <si>
    <t xml:space="preserve">Aplicación herbicida </t>
  </si>
  <si>
    <t>Riego</t>
  </si>
  <si>
    <t>Siembra manual</t>
  </si>
  <si>
    <t>Noviembre</t>
  </si>
  <si>
    <t>Surqueadura</t>
  </si>
  <si>
    <t>Diciembre</t>
  </si>
  <si>
    <t>Aporca</t>
  </si>
  <si>
    <t>Surquedura</t>
  </si>
  <si>
    <t>Agosto</t>
  </si>
  <si>
    <t>Rastra</t>
  </si>
  <si>
    <t>HERBICIDAS</t>
  </si>
  <si>
    <t>Rango</t>
  </si>
  <si>
    <t>FUNGICIDA</t>
  </si>
  <si>
    <t xml:space="preserve">Anagran plus </t>
  </si>
  <si>
    <t>Kg</t>
  </si>
  <si>
    <t>Poroto</t>
  </si>
  <si>
    <t>FERTILIZANTE</t>
  </si>
  <si>
    <t>Super Fosfato Triple</t>
  </si>
  <si>
    <t>Sacos</t>
  </si>
  <si>
    <t xml:space="preserve">Un </t>
  </si>
  <si>
    <t>POROTO SECO</t>
  </si>
  <si>
    <t>TORTOLA-BLANCO ESPAÑOL</t>
  </si>
  <si>
    <t>Marzo</t>
  </si>
  <si>
    <t>Noviembre- Febrero</t>
  </si>
  <si>
    <t xml:space="preserve">Aplicación fertilizante </t>
  </si>
  <si>
    <t>Flex</t>
  </si>
  <si>
    <t>Salitre potásico</t>
  </si>
  <si>
    <t>RENDIMIENTO (KG/Há.)</t>
  </si>
  <si>
    <t>PRECIO ESPERADO ($/kg)</t>
  </si>
  <si>
    <t>Rendimiento (kg/hà)</t>
  </si>
  <si>
    <t>los angeles, negrete</t>
  </si>
  <si>
    <t>Costo unitario ($/ha) (*)</t>
  </si>
  <si>
    <t>ESCENARIOS COSTO UNITARIO  ($/kg)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</si>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</sst>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$&quot;\ #,##0"/>
  </numFmts>
  <fonts count="1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1" fillId="0" borderId="1"/>
  </cellStyleXfs>
  <cellXfs count="109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0" fontId="7" fillId="0" borderId="2" xfId="0" applyFont="1" applyBorder="1" applyAlignment="1">
      <alignment horizontal="right" vertical="center" wrapText="1"/>
    </xf>
    <xf numFmtId="3" fontId="7" fillId="0" borderId="2" xfId="0" applyNumberFormat="1" applyFont="1" applyBorder="1" applyAlignment="1">
      <alignment horizontal="right" vertical="center"/>
    </xf>
    <xf numFmtId="0" fontId="7" fillId="10" borderId="2" xfId="0" applyFont="1" applyFill="1" applyBorder="1" applyAlignment="1">
      <alignment horizontal="right" vertical="center" wrapText="1"/>
    </xf>
    <xf numFmtId="17" fontId="7" fillId="10" borderId="2" xfId="0" applyNumberFormat="1" applyFont="1" applyFill="1" applyBorder="1" applyAlignment="1">
      <alignment horizontal="right" vertical="center"/>
    </xf>
    <xf numFmtId="0" fontId="7" fillId="10" borderId="2" xfId="0" applyFont="1" applyFill="1" applyBorder="1" applyAlignment="1">
      <alignment horizontal="right" vertical="center"/>
    </xf>
    <xf numFmtId="3" fontId="7" fillId="10" borderId="2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6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3" fontId="9" fillId="0" borderId="2" xfId="0" applyNumberFormat="1" applyFont="1" applyBorder="1" applyAlignment="1">
      <alignment horizontal="right" vertical="center"/>
    </xf>
    <xf numFmtId="0" fontId="9" fillId="0" borderId="2" xfId="0" applyFont="1" applyFill="1" applyBorder="1"/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7" fillId="0" borderId="2" xfId="0" applyFont="1" applyBorder="1"/>
    <xf numFmtId="0" fontId="2" fillId="0" borderId="2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3" fontId="9" fillId="0" borderId="2" xfId="1" applyNumberFormat="1" applyFont="1" applyBorder="1" applyAlignment="1">
      <alignment horizontal="right" vertical="center"/>
    </xf>
    <xf numFmtId="0" fontId="10" fillId="0" borderId="2" xfId="0" applyFont="1" applyBorder="1"/>
    <xf numFmtId="166" fontId="7" fillId="0" borderId="2" xfId="0" applyNumberFormat="1" applyFont="1" applyBorder="1" applyAlignment="1">
      <alignment horizontal="center"/>
    </xf>
    <xf numFmtId="166" fontId="9" fillId="10" borderId="2" xfId="0" applyNumberFormat="1" applyFont="1" applyFill="1" applyBorder="1" applyAlignment="1">
      <alignment horizontal="right" vertical="center"/>
    </xf>
    <xf numFmtId="0" fontId="9" fillId="0" borderId="2" xfId="0" applyFont="1" applyBorder="1"/>
    <xf numFmtId="3" fontId="7" fillId="0" borderId="2" xfId="0" applyNumberFormat="1" applyFont="1" applyBorder="1" applyAlignment="1">
      <alignment horizontal="center"/>
    </xf>
    <xf numFmtId="3" fontId="9" fillId="10" borderId="2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wrapText="1"/>
    </xf>
    <xf numFmtId="0" fontId="10" fillId="0" borderId="2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7" fillId="0" borderId="2" xfId="0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6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6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11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11" fillId="2" borderId="2" xfId="0" applyNumberFormat="1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0" fontId="11" fillId="2" borderId="2" xfId="0" applyNumberFormat="1" applyFont="1" applyFill="1" applyBorder="1" applyAlignment="1">
      <alignment vertical="center"/>
    </xf>
    <xf numFmtId="165" fontId="11" fillId="2" borderId="2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165" fontId="11" fillId="8" borderId="2" xfId="0" applyNumberFormat="1" applyFont="1" applyFill="1" applyBorder="1" applyAlignment="1">
      <alignment vertical="center"/>
    </xf>
    <xf numFmtId="9" fontId="11" fillId="8" borderId="2" xfId="0" applyNumberFormat="1" applyFont="1" applyFill="1" applyBorder="1" applyAlignment="1">
      <alignment vertical="center"/>
    </xf>
    <xf numFmtId="0" fontId="6" fillId="9" borderId="2" xfId="0" applyFont="1" applyFill="1" applyBorder="1" applyAlignment="1">
      <alignment vertical="center"/>
    </xf>
    <xf numFmtId="49" fontId="13" fillId="9" borderId="2" xfId="0" applyNumberFormat="1" applyFont="1" applyFill="1" applyBorder="1" applyAlignment="1">
      <alignment vertical="center"/>
    </xf>
    <xf numFmtId="0" fontId="11" fillId="7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3" fontId="11" fillId="8" borderId="2" xfId="0" applyNumberFormat="1" applyFont="1" applyFill="1" applyBorder="1" applyAlignment="1">
      <alignment vertical="center"/>
    </xf>
    <xf numFmtId="0" fontId="7" fillId="1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2" fillId="0" borderId="2" xfId="1" applyFont="1" applyBorder="1" applyAlignment="1">
      <alignment horizontal="right"/>
    </xf>
    <xf numFmtId="3" fontId="2" fillId="0" borderId="2" xfId="1" applyNumberFormat="1" applyFont="1" applyBorder="1" applyAlignment="1">
      <alignment horizontal="right"/>
    </xf>
    <xf numFmtId="0" fontId="7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right" vertical="center"/>
    </xf>
    <xf numFmtId="164" fontId="6" fillId="5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164" fontId="6" fillId="6" borderId="1" xfId="0" applyNumberFormat="1" applyFont="1" applyFill="1" applyBorder="1" applyAlignment="1">
      <alignment vertical="center"/>
    </xf>
    <xf numFmtId="49" fontId="13" fillId="9" borderId="2" xfId="0" applyNumberFormat="1" applyFont="1" applyFill="1" applyBorder="1" applyAlignment="1">
      <alignment vertical="center"/>
    </xf>
    <xf numFmtId="0" fontId="11" fillId="9" borderId="2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14" fontId="7" fillId="0" borderId="2" xfId="0" applyNumberFormat="1" applyFont="1" applyBorder="1" applyAlignment="1">
      <alignment horizontal="right" vertical="center"/>
    </xf>
  </cellXfs>
  <cellStyles count="3"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914400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65913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96"/>
  <sheetViews>
    <sheetView tabSelected="1" workbookViewId="0">
      <selection activeCell="F88" sqref="F88"/>
    </sheetView>
  </sheetViews>
  <sheetFormatPr baseColWidth="10" defaultColWidth="10.85546875" defaultRowHeight="11.25" customHeight="1"/>
  <cols>
    <col min="1" max="1" width="4.42578125" style="10" customWidth="1"/>
    <col min="2" max="2" width="22" style="10" customWidth="1"/>
    <col min="3" max="3" width="20.140625" style="10" customWidth="1"/>
    <col min="4" max="4" width="9.42578125" style="10" customWidth="1"/>
    <col min="5" max="5" width="14.42578125" style="10" customWidth="1"/>
    <col min="6" max="6" width="14" style="10" customWidth="1"/>
    <col min="7" max="7" width="18.85546875" style="10" customWidth="1"/>
    <col min="8" max="243" width="10.85546875" style="10" customWidth="1"/>
    <col min="244" max="16384" width="10.85546875" style="11"/>
  </cols>
  <sheetData>
    <row r="1" spans="1:7" ht="15" customHeight="1">
      <c r="A1" s="9"/>
      <c r="B1" s="9"/>
      <c r="C1" s="9"/>
      <c r="D1" s="9"/>
      <c r="E1" s="9"/>
      <c r="F1" s="9"/>
      <c r="G1" s="9"/>
    </row>
    <row r="2" spans="1:7" ht="15" customHeight="1">
      <c r="A2" s="9"/>
      <c r="B2" s="9"/>
      <c r="C2" s="9"/>
      <c r="D2" s="9"/>
      <c r="E2" s="9"/>
      <c r="F2" s="9"/>
      <c r="G2" s="9"/>
    </row>
    <row r="3" spans="1:7" ht="15" customHeight="1">
      <c r="A3" s="9"/>
      <c r="B3" s="9"/>
      <c r="C3" s="9"/>
      <c r="D3" s="9"/>
      <c r="E3" s="9"/>
      <c r="F3" s="9"/>
      <c r="G3" s="9"/>
    </row>
    <row r="4" spans="1:7" ht="15" customHeight="1">
      <c r="A4" s="9"/>
      <c r="B4" s="9"/>
      <c r="C4" s="9"/>
      <c r="D4" s="9"/>
      <c r="E4" s="9"/>
      <c r="F4" s="9"/>
      <c r="G4" s="9"/>
    </row>
    <row r="5" spans="1:7" ht="15" customHeight="1">
      <c r="A5" s="9"/>
      <c r="B5" s="9"/>
      <c r="C5" s="9"/>
      <c r="D5" s="9"/>
      <c r="E5" s="9"/>
      <c r="F5" s="9"/>
      <c r="G5" s="9"/>
    </row>
    <row r="6" spans="1:7" ht="15" customHeight="1">
      <c r="A6" s="9"/>
      <c r="B6" s="9"/>
      <c r="C6" s="9"/>
      <c r="D6" s="9"/>
      <c r="E6" s="9"/>
      <c r="F6" s="9"/>
      <c r="G6" s="9"/>
    </row>
    <row r="7" spans="1:7" ht="15" customHeight="1">
      <c r="A7" s="9"/>
      <c r="B7" s="9"/>
      <c r="C7" s="9"/>
      <c r="D7" s="9"/>
      <c r="E7" s="9"/>
      <c r="F7" s="9"/>
      <c r="G7" s="9"/>
    </row>
    <row r="8" spans="1:7" ht="15" customHeight="1">
      <c r="A8" s="9"/>
      <c r="B8" s="9"/>
      <c r="C8" s="9"/>
      <c r="D8" s="9"/>
      <c r="E8" s="9"/>
      <c r="F8" s="9"/>
      <c r="G8" s="9"/>
    </row>
    <row r="9" spans="1:7" ht="12" customHeight="1">
      <c r="A9" s="9"/>
      <c r="B9" s="82" t="s">
        <v>0</v>
      </c>
      <c r="C9" s="12" t="s">
        <v>89</v>
      </c>
      <c r="D9" s="9"/>
      <c r="E9" s="102" t="s">
        <v>96</v>
      </c>
      <c r="F9" s="103"/>
      <c r="G9" s="13">
        <v>2200</v>
      </c>
    </row>
    <row r="10" spans="1:7" ht="12.75">
      <c r="A10" s="9"/>
      <c r="B10" s="5" t="s">
        <v>1</v>
      </c>
      <c r="C10" s="86" t="s">
        <v>90</v>
      </c>
      <c r="D10" s="9"/>
      <c r="E10" s="104" t="s">
        <v>2</v>
      </c>
      <c r="F10" s="105"/>
      <c r="G10" s="15">
        <v>44621</v>
      </c>
    </row>
    <row r="11" spans="1:7" ht="12.75">
      <c r="A11" s="9"/>
      <c r="B11" s="5" t="s">
        <v>3</v>
      </c>
      <c r="C11" s="16" t="s">
        <v>57</v>
      </c>
      <c r="D11" s="9"/>
      <c r="E11" s="104" t="s">
        <v>97</v>
      </c>
      <c r="F11" s="105"/>
      <c r="G11" s="17">
        <v>1500</v>
      </c>
    </row>
    <row r="12" spans="1:7" ht="11.25" customHeight="1">
      <c r="A12" s="9"/>
      <c r="B12" s="5" t="s">
        <v>4</v>
      </c>
      <c r="C12" s="16" t="s">
        <v>58</v>
      </c>
      <c r="D12" s="9"/>
      <c r="E12" s="6" t="s">
        <v>5</v>
      </c>
      <c r="F12" s="7"/>
      <c r="G12" s="17">
        <f>G9*G11</f>
        <v>3300000</v>
      </c>
    </row>
    <row r="13" spans="1:7" ht="12.75">
      <c r="A13" s="9"/>
      <c r="B13" s="5" t="s">
        <v>6</v>
      </c>
      <c r="C13" s="16" t="s">
        <v>59</v>
      </c>
      <c r="D13" s="9"/>
      <c r="E13" s="104" t="s">
        <v>7</v>
      </c>
      <c r="F13" s="105"/>
      <c r="G13" s="14" t="s">
        <v>66</v>
      </c>
    </row>
    <row r="14" spans="1:7" ht="13.5" customHeight="1">
      <c r="A14" s="9"/>
      <c r="B14" s="5" t="s">
        <v>8</v>
      </c>
      <c r="C14" s="16" t="s">
        <v>99</v>
      </c>
      <c r="D14" s="9"/>
      <c r="E14" s="104" t="s">
        <v>9</v>
      </c>
      <c r="F14" s="105"/>
      <c r="G14" s="15">
        <v>44621</v>
      </c>
    </row>
    <row r="15" spans="1:7" ht="12.75">
      <c r="A15" s="9"/>
      <c r="B15" s="5" t="s">
        <v>10</v>
      </c>
      <c r="C15" s="108">
        <v>44727</v>
      </c>
      <c r="D15" s="9"/>
      <c r="E15" s="106" t="s">
        <v>11</v>
      </c>
      <c r="F15" s="107"/>
      <c r="G15" s="12" t="s">
        <v>68</v>
      </c>
    </row>
    <row r="16" spans="1:7" ht="12" customHeight="1">
      <c r="A16" s="9"/>
      <c r="B16" s="18"/>
      <c r="C16" s="19"/>
      <c r="D16" s="9"/>
      <c r="E16" s="9"/>
      <c r="F16" s="9"/>
      <c r="G16" s="20"/>
    </row>
    <row r="17" spans="1:7" ht="12" customHeight="1">
      <c r="A17" s="9"/>
      <c r="B17" s="100" t="s">
        <v>12</v>
      </c>
      <c r="C17" s="101"/>
      <c r="D17" s="101"/>
      <c r="E17" s="101"/>
      <c r="F17" s="101"/>
      <c r="G17" s="101"/>
    </row>
    <row r="18" spans="1:7" ht="12" customHeight="1">
      <c r="A18" s="9"/>
      <c r="B18" s="9"/>
      <c r="C18" s="21"/>
      <c r="D18" s="21"/>
      <c r="E18" s="21"/>
      <c r="F18" s="9"/>
      <c r="G18" s="9"/>
    </row>
    <row r="19" spans="1:7" ht="12" customHeight="1">
      <c r="A19" s="9"/>
      <c r="B19" s="22" t="s">
        <v>13</v>
      </c>
      <c r="C19" s="23"/>
      <c r="D19" s="23"/>
      <c r="E19" s="23"/>
      <c r="F19" s="23"/>
      <c r="G19" s="23"/>
    </row>
    <row r="20" spans="1:7" ht="24" customHeight="1">
      <c r="A20" s="9"/>
      <c r="B20" s="83" t="s">
        <v>14</v>
      </c>
      <c r="C20" s="83" t="s">
        <v>15</v>
      </c>
      <c r="D20" s="83" t="s">
        <v>16</v>
      </c>
      <c r="E20" s="83" t="s">
        <v>17</v>
      </c>
      <c r="F20" s="83" t="s">
        <v>18</v>
      </c>
      <c r="G20" s="83" t="s">
        <v>19</v>
      </c>
    </row>
    <row r="21" spans="1:7" ht="12.75">
      <c r="A21" s="9"/>
      <c r="B21" s="24" t="s">
        <v>69</v>
      </c>
      <c r="C21" s="25" t="s">
        <v>20</v>
      </c>
      <c r="D21" s="87">
        <v>1</v>
      </c>
      <c r="E21" s="26" t="s">
        <v>60</v>
      </c>
      <c r="F21" s="88">
        <v>20000</v>
      </c>
      <c r="G21" s="27">
        <f t="shared" ref="G21:G27" si="0">D21*F21</f>
        <v>20000</v>
      </c>
    </row>
    <row r="22" spans="1:7" ht="12.75">
      <c r="A22" s="9"/>
      <c r="B22" s="28" t="s">
        <v>70</v>
      </c>
      <c r="C22" s="25" t="s">
        <v>20</v>
      </c>
      <c r="D22" s="87">
        <v>10</v>
      </c>
      <c r="E22" s="26" t="s">
        <v>92</v>
      </c>
      <c r="F22" s="88">
        <v>20000</v>
      </c>
      <c r="G22" s="27">
        <f t="shared" si="0"/>
        <v>200000</v>
      </c>
    </row>
    <row r="23" spans="1:7" ht="12.75" customHeight="1">
      <c r="A23" s="9"/>
      <c r="B23" s="29" t="s">
        <v>71</v>
      </c>
      <c r="C23" s="25" t="s">
        <v>20</v>
      </c>
      <c r="D23" s="87">
        <v>8</v>
      </c>
      <c r="E23" s="26" t="s">
        <v>72</v>
      </c>
      <c r="F23" s="88">
        <v>20000</v>
      </c>
      <c r="G23" s="27">
        <f t="shared" si="0"/>
        <v>160000</v>
      </c>
    </row>
    <row r="24" spans="1:7" ht="12.75">
      <c r="A24" s="9"/>
      <c r="B24" s="29" t="s">
        <v>69</v>
      </c>
      <c r="C24" s="25" t="s">
        <v>20</v>
      </c>
      <c r="D24" s="89">
        <v>1</v>
      </c>
      <c r="E24" s="26" t="s">
        <v>72</v>
      </c>
      <c r="F24" s="88">
        <v>20000</v>
      </c>
      <c r="G24" s="27">
        <f t="shared" si="0"/>
        <v>20000</v>
      </c>
    </row>
    <row r="25" spans="1:7" ht="12.75" customHeight="1">
      <c r="A25" s="9"/>
      <c r="B25" s="29" t="s">
        <v>93</v>
      </c>
      <c r="C25" s="25" t="s">
        <v>20</v>
      </c>
      <c r="D25" s="89">
        <v>1</v>
      </c>
      <c r="E25" s="26" t="s">
        <v>74</v>
      </c>
      <c r="F25" s="88">
        <v>20000</v>
      </c>
      <c r="G25" s="27">
        <f t="shared" si="0"/>
        <v>20000</v>
      </c>
    </row>
    <row r="26" spans="1:7" ht="12.75" customHeight="1">
      <c r="A26" s="9"/>
      <c r="B26" s="29" t="s">
        <v>73</v>
      </c>
      <c r="C26" s="25" t="s">
        <v>20</v>
      </c>
      <c r="D26" s="89">
        <v>2</v>
      </c>
      <c r="E26" s="26" t="s">
        <v>74</v>
      </c>
      <c r="F26" s="88">
        <v>20000</v>
      </c>
      <c r="G26" s="27">
        <f t="shared" si="0"/>
        <v>40000</v>
      </c>
    </row>
    <row r="27" spans="1:7" ht="12" customHeight="1">
      <c r="A27" s="9"/>
      <c r="B27" s="29" t="s">
        <v>75</v>
      </c>
      <c r="C27" s="25" t="s">
        <v>20</v>
      </c>
      <c r="D27" s="89">
        <v>2</v>
      </c>
      <c r="E27" s="26" t="s">
        <v>67</v>
      </c>
      <c r="F27" s="88">
        <v>20000</v>
      </c>
      <c r="G27" s="27">
        <f t="shared" si="0"/>
        <v>40000</v>
      </c>
    </row>
    <row r="28" spans="1:7" ht="12" customHeight="1">
      <c r="A28" s="9"/>
      <c r="B28" s="29" t="s">
        <v>62</v>
      </c>
      <c r="C28" s="31" t="s">
        <v>20</v>
      </c>
      <c r="D28" s="89">
        <v>25</v>
      </c>
      <c r="E28" s="30" t="s">
        <v>91</v>
      </c>
      <c r="F28" s="88">
        <v>20000</v>
      </c>
      <c r="G28" s="27">
        <f>D28*F28</f>
        <v>500000</v>
      </c>
    </row>
    <row r="29" spans="1:7" ht="12" customHeight="1">
      <c r="A29" s="9"/>
      <c r="B29" s="1" t="s">
        <v>21</v>
      </c>
      <c r="C29" s="2"/>
      <c r="D29" s="2"/>
      <c r="E29" s="2"/>
      <c r="F29" s="3"/>
      <c r="G29" s="4">
        <f>SUM(G21:G28)</f>
        <v>1000000</v>
      </c>
    </row>
    <row r="30" spans="1:7" ht="9" customHeight="1">
      <c r="A30" s="9"/>
      <c r="B30" s="9"/>
      <c r="C30" s="9"/>
      <c r="D30" s="9"/>
      <c r="E30" s="9"/>
      <c r="F30" s="32"/>
      <c r="G30" s="32"/>
    </row>
    <row r="31" spans="1:7" ht="12.75" customHeight="1">
      <c r="A31" s="9"/>
      <c r="B31" s="22" t="s">
        <v>22</v>
      </c>
      <c r="C31" s="33"/>
      <c r="D31" s="33"/>
      <c r="E31" s="33"/>
      <c r="F31" s="23"/>
      <c r="G31" s="23"/>
    </row>
    <row r="32" spans="1:7" ht="12.75" customHeight="1">
      <c r="A32" s="9"/>
      <c r="B32" s="84" t="s">
        <v>14</v>
      </c>
      <c r="C32" s="83" t="s">
        <v>15</v>
      </c>
      <c r="D32" s="83" t="s">
        <v>16</v>
      </c>
      <c r="E32" s="84" t="s">
        <v>17</v>
      </c>
      <c r="F32" s="83" t="s">
        <v>18</v>
      </c>
      <c r="G32" s="84" t="s">
        <v>19</v>
      </c>
    </row>
    <row r="33" spans="1:7" ht="12.75" customHeight="1">
      <c r="A33" s="9"/>
      <c r="B33" s="34" t="s">
        <v>71</v>
      </c>
      <c r="C33" s="31" t="s">
        <v>56</v>
      </c>
      <c r="D33" s="89">
        <v>1.5</v>
      </c>
      <c r="E33" s="30" t="s">
        <v>72</v>
      </c>
      <c r="F33" s="88">
        <v>20000</v>
      </c>
      <c r="G33" s="27">
        <f>D33*F33</f>
        <v>30000</v>
      </c>
    </row>
    <row r="34" spans="1:7" ht="12.75" customHeight="1">
      <c r="A34" s="9"/>
      <c r="B34" s="34" t="s">
        <v>76</v>
      </c>
      <c r="C34" s="31" t="s">
        <v>56</v>
      </c>
      <c r="D34" s="89">
        <v>2</v>
      </c>
      <c r="E34" s="30" t="s">
        <v>74</v>
      </c>
      <c r="F34" s="88">
        <v>20000</v>
      </c>
      <c r="G34" s="27">
        <f t="shared" ref="G34:G36" si="1">D34*F34</f>
        <v>40000</v>
      </c>
    </row>
    <row r="35" spans="1:7" ht="12.75" customHeight="1">
      <c r="A35" s="9"/>
      <c r="B35" s="34" t="s">
        <v>75</v>
      </c>
      <c r="C35" s="31" t="s">
        <v>56</v>
      </c>
      <c r="D35" s="89">
        <v>2</v>
      </c>
      <c r="E35" s="30" t="s">
        <v>67</v>
      </c>
      <c r="F35" s="88">
        <v>20000</v>
      </c>
      <c r="G35" s="27">
        <f t="shared" si="1"/>
        <v>40000</v>
      </c>
    </row>
    <row r="36" spans="1:7" ht="12.75" customHeight="1">
      <c r="A36" s="9"/>
      <c r="B36" s="34" t="s">
        <v>62</v>
      </c>
      <c r="C36" s="31" t="s">
        <v>56</v>
      </c>
      <c r="D36" s="89">
        <v>2</v>
      </c>
      <c r="E36" s="30" t="s">
        <v>91</v>
      </c>
      <c r="F36" s="88">
        <v>20000</v>
      </c>
      <c r="G36" s="27">
        <f t="shared" si="1"/>
        <v>40000</v>
      </c>
    </row>
    <row r="37" spans="1:7" ht="12.75">
      <c r="A37" s="9"/>
      <c r="B37" s="1" t="s">
        <v>23</v>
      </c>
      <c r="C37" s="2"/>
      <c r="D37" s="2"/>
      <c r="E37" s="2"/>
      <c r="F37" s="3"/>
      <c r="G37" s="4">
        <f>SUM(G33:G36)</f>
        <v>150000</v>
      </c>
    </row>
    <row r="38" spans="1:7" ht="9.75" customHeight="1">
      <c r="A38" s="9"/>
      <c r="B38" s="9"/>
      <c r="C38" s="9"/>
      <c r="D38" s="9"/>
      <c r="E38" s="9"/>
      <c r="F38" s="32"/>
      <c r="G38" s="32"/>
    </row>
    <row r="39" spans="1:7" ht="12.75" customHeight="1">
      <c r="A39" s="9"/>
      <c r="B39" s="22" t="s">
        <v>24</v>
      </c>
      <c r="C39" s="33"/>
      <c r="D39" s="33"/>
      <c r="E39" s="33"/>
      <c r="F39" s="23"/>
      <c r="G39" s="23"/>
    </row>
    <row r="40" spans="1:7" ht="12.75" customHeight="1">
      <c r="A40" s="9"/>
      <c r="B40" s="84" t="s">
        <v>14</v>
      </c>
      <c r="C40" s="84" t="s">
        <v>15</v>
      </c>
      <c r="D40" s="84" t="s">
        <v>16</v>
      </c>
      <c r="E40" s="84" t="s">
        <v>17</v>
      </c>
      <c r="F40" s="83" t="s">
        <v>18</v>
      </c>
      <c r="G40" s="84" t="s">
        <v>19</v>
      </c>
    </row>
    <row r="41" spans="1:7" ht="12.75" customHeight="1">
      <c r="A41" s="9"/>
      <c r="B41" s="35" t="s">
        <v>25</v>
      </c>
      <c r="C41" s="36" t="s">
        <v>104</v>
      </c>
      <c r="D41" s="90">
        <v>0.25</v>
      </c>
      <c r="E41" s="37" t="s">
        <v>77</v>
      </c>
      <c r="F41" s="91">
        <v>200000</v>
      </c>
      <c r="G41" s="38">
        <f>D41*F41</f>
        <v>50000</v>
      </c>
    </row>
    <row r="42" spans="1:7" ht="12.75">
      <c r="A42" s="9"/>
      <c r="B42" s="35" t="s">
        <v>78</v>
      </c>
      <c r="C42" s="36" t="s">
        <v>104</v>
      </c>
      <c r="D42" s="90">
        <v>0.25</v>
      </c>
      <c r="E42" s="37" t="s">
        <v>60</v>
      </c>
      <c r="F42" s="91">
        <v>160000</v>
      </c>
      <c r="G42" s="38">
        <f t="shared" ref="G42:G43" si="2">D42*F42</f>
        <v>40000</v>
      </c>
    </row>
    <row r="43" spans="1:7" ht="12.75" customHeight="1">
      <c r="A43" s="9"/>
      <c r="B43" s="35" t="s">
        <v>63</v>
      </c>
      <c r="C43" s="36" t="s">
        <v>104</v>
      </c>
      <c r="D43" s="90">
        <v>0.25</v>
      </c>
      <c r="E43" s="37" t="s">
        <v>60</v>
      </c>
      <c r="F43" s="91">
        <v>200000</v>
      </c>
      <c r="G43" s="38">
        <f t="shared" si="2"/>
        <v>50000</v>
      </c>
    </row>
    <row r="44" spans="1:7" ht="13.5" customHeight="1">
      <c r="A44" s="9"/>
      <c r="B44" s="1" t="s">
        <v>26</v>
      </c>
      <c r="C44" s="2"/>
      <c r="D44" s="2"/>
      <c r="E44" s="2"/>
      <c r="F44" s="3"/>
      <c r="G44" s="4">
        <f>SUM(G41:G43)</f>
        <v>140000</v>
      </c>
    </row>
    <row r="45" spans="1:7" ht="12" customHeight="1">
      <c r="A45" s="9"/>
      <c r="B45" s="9"/>
      <c r="C45" s="9"/>
      <c r="D45" s="9"/>
      <c r="E45" s="9"/>
      <c r="F45" s="32"/>
      <c r="G45" s="32"/>
    </row>
    <row r="46" spans="1:7" ht="12" customHeight="1">
      <c r="A46" s="9"/>
      <c r="B46" s="22" t="s">
        <v>27</v>
      </c>
      <c r="C46" s="33"/>
      <c r="D46" s="33"/>
      <c r="E46" s="33"/>
      <c r="F46" s="23"/>
      <c r="G46" s="23"/>
    </row>
    <row r="47" spans="1:7" ht="24" customHeight="1">
      <c r="A47" s="9"/>
      <c r="B47" s="83" t="s">
        <v>28</v>
      </c>
      <c r="C47" s="83" t="s">
        <v>29</v>
      </c>
      <c r="D47" s="83" t="s">
        <v>30</v>
      </c>
      <c r="E47" s="83" t="s">
        <v>17</v>
      </c>
      <c r="F47" s="83" t="s">
        <v>18</v>
      </c>
      <c r="G47" s="83" t="s">
        <v>19</v>
      </c>
    </row>
    <row r="48" spans="1:7" ht="12.75">
      <c r="A48" s="9"/>
      <c r="B48" s="39" t="s">
        <v>79</v>
      </c>
      <c r="C48" s="25"/>
      <c r="D48" s="89"/>
      <c r="E48" s="37"/>
      <c r="F48" s="40"/>
      <c r="G48" s="41"/>
    </row>
    <row r="49" spans="1:7" ht="13.5" customHeight="1">
      <c r="A49" s="9"/>
      <c r="B49" s="42" t="s">
        <v>80</v>
      </c>
      <c r="C49" s="25" t="s">
        <v>65</v>
      </c>
      <c r="D49" s="89">
        <v>2</v>
      </c>
      <c r="E49" s="37" t="s">
        <v>60</v>
      </c>
      <c r="F49" s="43">
        <v>18000</v>
      </c>
      <c r="G49" s="44">
        <f>D49*F49</f>
        <v>36000</v>
      </c>
    </row>
    <row r="50" spans="1:7" ht="12" customHeight="1">
      <c r="A50" s="9"/>
      <c r="B50" s="42" t="s">
        <v>94</v>
      </c>
      <c r="C50" s="25" t="s">
        <v>65</v>
      </c>
      <c r="D50" s="89">
        <v>2</v>
      </c>
      <c r="E50" s="26" t="s">
        <v>72</v>
      </c>
      <c r="F50" s="43">
        <v>57899</v>
      </c>
      <c r="G50" s="44">
        <f t="shared" ref="G50:G59" si="3">D50*F50</f>
        <v>115798</v>
      </c>
    </row>
    <row r="51" spans="1:7" ht="12" customHeight="1">
      <c r="A51" s="9"/>
      <c r="B51" s="39" t="s">
        <v>81</v>
      </c>
      <c r="C51" s="25"/>
      <c r="D51" s="89"/>
      <c r="E51" s="37"/>
      <c r="F51" s="43"/>
      <c r="G51" s="44">
        <f t="shared" si="3"/>
        <v>0</v>
      </c>
    </row>
    <row r="52" spans="1:7" ht="12" customHeight="1">
      <c r="A52" s="9"/>
      <c r="B52" s="45" t="s">
        <v>82</v>
      </c>
      <c r="C52" s="46" t="s">
        <v>83</v>
      </c>
      <c r="D52" s="92">
        <v>1</v>
      </c>
      <c r="E52" s="37" t="s">
        <v>60</v>
      </c>
      <c r="F52" s="47">
        <v>5856</v>
      </c>
      <c r="G52" s="44">
        <f t="shared" si="3"/>
        <v>5856</v>
      </c>
    </row>
    <row r="53" spans="1:7" ht="12" customHeight="1">
      <c r="A53" s="9"/>
      <c r="B53" s="48" t="s">
        <v>64</v>
      </c>
      <c r="C53" s="46"/>
      <c r="D53" s="92"/>
      <c r="E53" s="37"/>
      <c r="F53" s="47"/>
      <c r="G53" s="44">
        <f t="shared" si="3"/>
        <v>0</v>
      </c>
    </row>
    <row r="54" spans="1:7" ht="12" customHeight="1">
      <c r="A54" s="9"/>
      <c r="B54" s="42" t="s">
        <v>84</v>
      </c>
      <c r="C54" s="25" t="s">
        <v>83</v>
      </c>
      <c r="D54" s="89">
        <v>120</v>
      </c>
      <c r="E54" s="37" t="s">
        <v>61</v>
      </c>
      <c r="F54" s="43">
        <v>8000</v>
      </c>
      <c r="G54" s="44">
        <f t="shared" si="3"/>
        <v>960000</v>
      </c>
    </row>
    <row r="55" spans="1:7" ht="12" customHeight="1">
      <c r="A55" s="9"/>
      <c r="B55" s="39" t="s">
        <v>85</v>
      </c>
      <c r="C55" s="25"/>
      <c r="D55" s="89"/>
      <c r="E55" s="37"/>
      <c r="F55" s="43"/>
      <c r="G55" s="44">
        <f t="shared" si="3"/>
        <v>0</v>
      </c>
    </row>
    <row r="56" spans="1:7" ht="12" customHeight="1">
      <c r="A56" s="9"/>
      <c r="B56" s="42" t="s">
        <v>86</v>
      </c>
      <c r="C56" s="25" t="s">
        <v>83</v>
      </c>
      <c r="D56" s="89">
        <v>120</v>
      </c>
      <c r="E56" s="37" t="s">
        <v>61</v>
      </c>
      <c r="F56" s="43">
        <v>860</v>
      </c>
      <c r="G56" s="44">
        <f t="shared" si="3"/>
        <v>103200</v>
      </c>
    </row>
    <row r="57" spans="1:7" ht="12.75" customHeight="1">
      <c r="A57" s="9"/>
      <c r="B57" s="42" t="s">
        <v>95</v>
      </c>
      <c r="C57" s="25" t="s">
        <v>83</v>
      </c>
      <c r="D57" s="89">
        <v>150</v>
      </c>
      <c r="E57" s="37" t="s">
        <v>61</v>
      </c>
      <c r="F57" s="43">
        <v>861</v>
      </c>
      <c r="G57" s="44">
        <f t="shared" si="3"/>
        <v>129150</v>
      </c>
    </row>
    <row r="58" spans="1:7" ht="12" customHeight="1">
      <c r="A58" s="9"/>
      <c r="B58" s="39" t="s">
        <v>32</v>
      </c>
      <c r="C58" s="25"/>
      <c r="D58" s="89"/>
      <c r="E58" s="26"/>
      <c r="F58" s="43"/>
      <c r="G58" s="44">
        <f t="shared" si="3"/>
        <v>0</v>
      </c>
    </row>
    <row r="59" spans="1:7" ht="12" customHeight="1">
      <c r="A59" s="9"/>
      <c r="B59" s="42" t="s">
        <v>87</v>
      </c>
      <c r="C59" s="25" t="s">
        <v>88</v>
      </c>
      <c r="D59" s="89">
        <v>80</v>
      </c>
      <c r="E59" s="26" t="s">
        <v>91</v>
      </c>
      <c r="F59" s="43">
        <v>140</v>
      </c>
      <c r="G59" s="44">
        <f t="shared" si="3"/>
        <v>11200</v>
      </c>
    </row>
    <row r="60" spans="1:7" ht="12" customHeight="1">
      <c r="A60" s="9"/>
      <c r="B60" s="1" t="s">
        <v>31</v>
      </c>
      <c r="C60" s="2"/>
      <c r="D60" s="2"/>
      <c r="E60" s="2"/>
      <c r="F60" s="3"/>
      <c r="G60" s="4">
        <f>SUM(G48:G59)</f>
        <v>1361204</v>
      </c>
    </row>
    <row r="61" spans="1:7" ht="12" customHeight="1">
      <c r="A61" s="9"/>
      <c r="B61" s="9"/>
      <c r="C61" s="9"/>
      <c r="D61" s="9"/>
      <c r="E61" s="49"/>
      <c r="F61" s="32"/>
      <c r="G61" s="32"/>
    </row>
    <row r="62" spans="1:7" ht="12" customHeight="1">
      <c r="A62" s="9"/>
      <c r="B62" s="22" t="s">
        <v>32</v>
      </c>
      <c r="C62" s="33"/>
      <c r="D62" s="33"/>
      <c r="E62" s="33"/>
      <c r="F62" s="23"/>
      <c r="G62" s="23"/>
    </row>
    <row r="63" spans="1:7" ht="25.5">
      <c r="A63" s="9"/>
      <c r="B63" s="84" t="s">
        <v>33</v>
      </c>
      <c r="C63" s="83" t="s">
        <v>29</v>
      </c>
      <c r="D63" s="83" t="s">
        <v>30</v>
      </c>
      <c r="E63" s="84" t="s">
        <v>17</v>
      </c>
      <c r="F63" s="83" t="s">
        <v>18</v>
      </c>
      <c r="G63" s="84" t="s">
        <v>19</v>
      </c>
    </row>
    <row r="64" spans="1:7" ht="12" customHeight="1">
      <c r="A64" s="9"/>
      <c r="B64" s="50"/>
      <c r="C64" s="31"/>
      <c r="D64" s="93">
        <v>0</v>
      </c>
      <c r="E64" s="31"/>
      <c r="F64" s="51">
        <v>0</v>
      </c>
      <c r="G64" s="51">
        <v>0</v>
      </c>
    </row>
    <row r="65" spans="1:7" ht="12" customHeight="1">
      <c r="A65" s="9"/>
      <c r="B65" s="1" t="s">
        <v>34</v>
      </c>
      <c r="C65" s="2"/>
      <c r="D65" s="2"/>
      <c r="E65" s="2"/>
      <c r="F65" s="3"/>
      <c r="G65" s="4">
        <v>0</v>
      </c>
    </row>
    <row r="66" spans="1:7" ht="12" customHeight="1">
      <c r="A66" s="9"/>
      <c r="B66" s="9"/>
      <c r="C66" s="9"/>
      <c r="D66" s="9"/>
      <c r="E66" s="9"/>
      <c r="F66" s="32"/>
      <c r="G66" s="32"/>
    </row>
    <row r="67" spans="1:7" ht="12.75" customHeight="1">
      <c r="A67" s="9"/>
      <c r="B67" s="22" t="s">
        <v>35</v>
      </c>
      <c r="C67" s="53"/>
      <c r="D67" s="53"/>
      <c r="E67" s="53"/>
      <c r="F67" s="53"/>
      <c r="G67" s="94">
        <f>G29+G44+G60+G65+G37</f>
        <v>2651204</v>
      </c>
    </row>
    <row r="68" spans="1:7" ht="15.6" customHeight="1">
      <c r="A68" s="9"/>
      <c r="B68" s="95" t="s">
        <v>36</v>
      </c>
      <c r="C68" s="52"/>
      <c r="D68" s="52"/>
      <c r="E68" s="52"/>
      <c r="F68" s="52"/>
      <c r="G68" s="96">
        <f>G67*0.05</f>
        <v>132560.20000000001</v>
      </c>
    </row>
    <row r="69" spans="1:7" ht="11.25" customHeight="1">
      <c r="B69" s="22" t="s">
        <v>37</v>
      </c>
      <c r="C69" s="53"/>
      <c r="D69" s="53"/>
      <c r="E69" s="53"/>
      <c r="F69" s="53"/>
      <c r="G69" s="94">
        <f>G68+G67</f>
        <v>2783764.2</v>
      </c>
    </row>
    <row r="70" spans="1:7" ht="11.25" customHeight="1">
      <c r="B70" s="95" t="s">
        <v>38</v>
      </c>
      <c r="C70" s="52"/>
      <c r="D70" s="52"/>
      <c r="E70" s="52"/>
      <c r="F70" s="52"/>
      <c r="G70" s="96">
        <f>G12</f>
        <v>3300000</v>
      </c>
    </row>
    <row r="71" spans="1:7" ht="11.25" customHeight="1">
      <c r="B71" s="22" t="s">
        <v>39</v>
      </c>
      <c r="C71" s="53"/>
      <c r="D71" s="53"/>
      <c r="E71" s="53"/>
      <c r="F71" s="53"/>
      <c r="G71" s="97">
        <f>G70-G69</f>
        <v>516235.79999999981</v>
      </c>
    </row>
    <row r="72" spans="1:7" ht="11.25" customHeight="1">
      <c r="B72" s="54" t="s">
        <v>102</v>
      </c>
      <c r="C72" s="55"/>
      <c r="D72" s="55"/>
      <c r="E72" s="55"/>
      <c r="F72" s="55"/>
      <c r="G72" s="56"/>
    </row>
    <row r="73" spans="1:7" ht="11.25" customHeight="1">
      <c r="B73" s="23"/>
      <c r="C73" s="55"/>
      <c r="D73" s="55"/>
      <c r="E73" s="55"/>
      <c r="F73" s="55"/>
      <c r="G73" s="56"/>
    </row>
    <row r="74" spans="1:7" ht="11.25" customHeight="1">
      <c r="B74" s="57" t="s">
        <v>103</v>
      </c>
      <c r="C74" s="9"/>
      <c r="D74" s="9"/>
      <c r="E74" s="9"/>
      <c r="F74" s="9"/>
      <c r="G74" s="56"/>
    </row>
    <row r="75" spans="1:7" ht="11.25" customHeight="1">
      <c r="B75" s="58" t="s">
        <v>40</v>
      </c>
      <c r="C75" s="59"/>
      <c r="D75" s="59"/>
      <c r="E75" s="59"/>
      <c r="F75" s="59"/>
      <c r="G75" s="60"/>
    </row>
    <row r="76" spans="1:7" ht="11.25" customHeight="1">
      <c r="B76" s="61" t="s">
        <v>41</v>
      </c>
      <c r="C76" s="9"/>
      <c r="D76" s="9"/>
      <c r="E76" s="9"/>
      <c r="F76" s="32"/>
      <c r="G76" s="62"/>
    </row>
    <row r="77" spans="1:7" ht="11.25" customHeight="1">
      <c r="B77" s="61" t="s">
        <v>42</v>
      </c>
      <c r="C77" s="9"/>
      <c r="D77" s="9"/>
      <c r="E77" s="9"/>
      <c r="F77" s="9"/>
      <c r="G77" s="62"/>
    </row>
    <row r="78" spans="1:7" ht="11.25" customHeight="1">
      <c r="B78" s="61" t="s">
        <v>43</v>
      </c>
      <c r="C78" s="9"/>
      <c r="D78" s="9"/>
      <c r="E78" s="9"/>
      <c r="F78" s="9"/>
      <c r="G78" s="62"/>
    </row>
    <row r="79" spans="1:7" ht="11.25" customHeight="1">
      <c r="B79" s="61" t="s">
        <v>44</v>
      </c>
      <c r="C79" s="9"/>
      <c r="D79" s="9"/>
      <c r="E79" s="9"/>
      <c r="F79" s="9"/>
      <c r="G79" s="62"/>
    </row>
    <row r="80" spans="1:7" ht="11.25" customHeight="1">
      <c r="B80" s="63" t="s">
        <v>45</v>
      </c>
      <c r="C80" s="64"/>
      <c r="D80" s="64"/>
      <c r="E80" s="64"/>
      <c r="F80" s="64"/>
      <c r="G80" s="65"/>
    </row>
    <row r="81" spans="2:7" ht="11.25" customHeight="1">
      <c r="B81" s="23"/>
      <c r="C81" s="9"/>
      <c r="D81" s="9"/>
      <c r="E81" s="9"/>
      <c r="F81" s="9"/>
      <c r="G81" s="56"/>
    </row>
    <row r="82" spans="2:7" ht="11.25" customHeight="1">
      <c r="B82" s="98" t="s">
        <v>46</v>
      </c>
      <c r="C82" s="99"/>
      <c r="D82" s="66"/>
      <c r="E82" s="67"/>
      <c r="F82" s="67"/>
      <c r="G82" s="56"/>
    </row>
    <row r="83" spans="2:7" ht="11.25" customHeight="1">
      <c r="B83" s="68" t="s">
        <v>33</v>
      </c>
      <c r="C83" s="68" t="s">
        <v>47</v>
      </c>
      <c r="D83" s="69" t="s">
        <v>48</v>
      </c>
      <c r="E83" s="67"/>
      <c r="F83" s="67"/>
      <c r="G83" s="56"/>
    </row>
    <row r="84" spans="2:7" ht="11.25" customHeight="1">
      <c r="B84" s="70" t="s">
        <v>49</v>
      </c>
      <c r="C84" s="71">
        <f>+G29</f>
        <v>1000000</v>
      </c>
      <c r="D84" s="72">
        <f>(C84/C90)</f>
        <v>0.35922582810713632</v>
      </c>
      <c r="E84" s="67"/>
      <c r="F84" s="67"/>
      <c r="G84" s="56"/>
    </row>
    <row r="85" spans="2:7" ht="11.25" customHeight="1">
      <c r="B85" s="70" t="s">
        <v>50</v>
      </c>
      <c r="C85" s="73">
        <f>+G37</f>
        <v>150000</v>
      </c>
      <c r="D85" s="72">
        <f>+C85/C90</f>
        <v>5.3883874216070451E-2</v>
      </c>
      <c r="E85" s="67"/>
      <c r="F85" s="67"/>
      <c r="G85" s="56"/>
    </row>
    <row r="86" spans="2:7" ht="11.25" customHeight="1">
      <c r="B86" s="70" t="s">
        <v>51</v>
      </c>
      <c r="C86" s="71">
        <f>+G44</f>
        <v>140000</v>
      </c>
      <c r="D86" s="72">
        <f>(C86/C90)</f>
        <v>5.029161593499909E-2</v>
      </c>
      <c r="E86" s="67"/>
      <c r="F86" s="67"/>
      <c r="G86" s="56"/>
    </row>
    <row r="87" spans="2:7" ht="11.25" customHeight="1">
      <c r="B87" s="70" t="s">
        <v>28</v>
      </c>
      <c r="C87" s="71">
        <f>+G60</f>
        <v>1361204</v>
      </c>
      <c r="D87" s="72">
        <f>(C87/C90)</f>
        <v>0.48897963412274642</v>
      </c>
      <c r="E87" s="67"/>
      <c r="F87" s="67"/>
      <c r="G87" s="56"/>
    </row>
    <row r="88" spans="2:7" ht="11.25" customHeight="1">
      <c r="B88" s="70" t="s">
        <v>52</v>
      </c>
      <c r="C88" s="74">
        <f>+G65</f>
        <v>0</v>
      </c>
      <c r="D88" s="72">
        <f>(C88/C90)</f>
        <v>0</v>
      </c>
      <c r="E88" s="75"/>
      <c r="F88" s="75"/>
      <c r="G88" s="56"/>
    </row>
    <row r="89" spans="2:7" ht="11.25" customHeight="1">
      <c r="B89" s="70" t="s">
        <v>53</v>
      </c>
      <c r="C89" s="74">
        <f>+G68</f>
        <v>132560.20000000001</v>
      </c>
      <c r="D89" s="72">
        <f>(C89/C90)</f>
        <v>4.7619047619047623E-2</v>
      </c>
      <c r="E89" s="75"/>
      <c r="F89" s="75"/>
      <c r="G89" s="56"/>
    </row>
    <row r="90" spans="2:7" ht="11.25" customHeight="1">
      <c r="B90" s="68" t="s">
        <v>54</v>
      </c>
      <c r="C90" s="76">
        <f>SUM(C84:C89)</f>
        <v>2783764.2</v>
      </c>
      <c r="D90" s="77">
        <f>SUM(D84:D89)</f>
        <v>1</v>
      </c>
      <c r="E90" s="75"/>
      <c r="F90" s="75"/>
      <c r="G90" s="56"/>
    </row>
    <row r="91" spans="2:7" ht="11.25" customHeight="1">
      <c r="B91" s="23"/>
      <c r="C91" s="55"/>
      <c r="D91" s="55"/>
      <c r="E91" s="55"/>
      <c r="F91" s="55"/>
      <c r="G91" s="56"/>
    </row>
    <row r="92" spans="2:7" ht="11.25" customHeight="1">
      <c r="B92" s="8"/>
      <c r="C92" s="55"/>
      <c r="D92" s="55"/>
      <c r="E92" s="55"/>
      <c r="F92" s="55"/>
      <c r="G92" s="56"/>
    </row>
    <row r="93" spans="2:7" ht="11.25" customHeight="1">
      <c r="B93" s="78"/>
      <c r="C93" s="79" t="s">
        <v>101</v>
      </c>
      <c r="D93" s="78"/>
      <c r="E93" s="78"/>
      <c r="F93" s="75"/>
      <c r="G93" s="56"/>
    </row>
    <row r="94" spans="2:7" ht="11.25" customHeight="1">
      <c r="B94" s="68" t="s">
        <v>98</v>
      </c>
      <c r="C94" s="85">
        <v>2000</v>
      </c>
      <c r="D94" s="85">
        <v>2200</v>
      </c>
      <c r="E94" s="85">
        <v>2400</v>
      </c>
      <c r="F94" s="80"/>
      <c r="G94" s="81"/>
    </row>
    <row r="95" spans="2:7" ht="11.25" customHeight="1">
      <c r="B95" s="68" t="s">
        <v>100</v>
      </c>
      <c r="C95" s="76">
        <f>(G69/C94)</f>
        <v>1391.8821</v>
      </c>
      <c r="D95" s="76">
        <f>(G69/D94)</f>
        <v>1265.3473636363638</v>
      </c>
      <c r="E95" s="76">
        <f>(G69/E94)</f>
        <v>1159.90175</v>
      </c>
      <c r="F95" s="80"/>
      <c r="G95" s="81"/>
    </row>
    <row r="96" spans="2:7" ht="11.25" customHeight="1">
      <c r="B96" s="54" t="s">
        <v>55</v>
      </c>
      <c r="C96" s="9"/>
      <c r="D96" s="9"/>
      <c r="E96" s="9"/>
      <c r="F96" s="9"/>
      <c r="G96" s="9"/>
    </row>
  </sheetData>
  <mergeCells count="8">
    <mergeCell ref="B82:C82"/>
    <mergeCell ref="B17:G17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21" scale="7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POROTO SECO</vt:lpstr>
      <vt:lpstr>'POROTO SECO'!Área_de_impresión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2022-05-13T14:48:52Z</cp:lastPrinted>
  <dcterms:created xsi:type="dcterms:W3CDTF">2020-11-27T12:49:26Z</dcterms:created>
  <dcterms:modified xsi:type="dcterms:W3CDTF">2022-06-22T12:55:24Z</dcterms:modified>
</cp:coreProperties>
</file>