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REN\"/>
    </mc:Choice>
  </mc:AlternateContent>
  <bookViews>
    <workbookView xWindow="0" yWindow="0" windowWidth="23040" windowHeight="9390"/>
  </bookViews>
  <sheets>
    <sheet name="Pradera 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21" i="1"/>
  <c r="G22" i="1"/>
  <c r="G23" i="1"/>
  <c r="G33" i="1"/>
  <c r="G34" i="1"/>
  <c r="G35" i="1"/>
  <c r="G36" i="1"/>
  <c r="G37" i="1"/>
  <c r="G44" i="1"/>
  <c r="G45" i="1"/>
  <c r="G47" i="1"/>
  <c r="G48" i="1"/>
  <c r="G49" i="1"/>
  <c r="G50" i="1"/>
  <c r="G12" i="1"/>
  <c r="G61" i="1"/>
  <c r="C75" i="1"/>
  <c r="C79" i="1"/>
  <c r="C76" i="1"/>
  <c r="G32" i="1"/>
  <c r="G39" i="1" l="1"/>
  <c r="C77" i="1" s="1"/>
  <c r="G51" i="1"/>
  <c r="C78" i="1"/>
  <c r="G58" i="1" l="1"/>
  <c r="G59" i="1" s="1"/>
  <c r="C80" i="1" s="1"/>
  <c r="C81" i="1" s="1"/>
  <c r="G60" i="1" l="1"/>
  <c r="G62" i="1" s="1"/>
  <c r="D75" i="1"/>
  <c r="D79" i="1"/>
  <c r="D77" i="1"/>
  <c r="D78" i="1"/>
  <c r="D80" i="1"/>
  <c r="C86" i="1" l="1"/>
  <c r="E86" i="1"/>
  <c r="D86" i="1"/>
  <c r="D81" i="1"/>
</calcChain>
</file>

<file path=xl/sharedStrings.xml><?xml version="1.0" encoding="utf-8"?>
<sst xmlns="http://schemas.openxmlformats.org/spreadsheetml/2006/main" count="140" uniqueCount="95">
  <si>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</si>
  <si>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</si>
  <si>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</si>
  <si>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</si>
  <si>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</si>
  <si>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</si>
  <si>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</si>
  <si>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</si>
  <si>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</si>
  <si>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</si>
  <si>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</si>
  <si>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</si>
  <si>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</si>
  <si>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</si>
  <si>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</si>
  <si>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</si>
  <si>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</si>
  <si>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</si>
  <si>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</si>
  <si>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</si>
  <si>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</si>
  <si>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</si>
  <si>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</si>
  <si>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</si>
  <si>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Movimiento Insumos Siembra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</si>
  <si>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</si>
  <si>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</si>
  <si>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</si>
  <si>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</si>
  <si>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</si>
  <si>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</si>
  <si>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</si>
  <si>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</si>
  <si>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</si>
  <si>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</si>
  <si>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</si>
  <si>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</si>
  <si>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</si>
  <si>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</si>
  <si>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</si>
  <si>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</si>
  <si>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</si>
  <si>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</si>
  <si>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</si>
  <si>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</si>
  <si>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</si>
  <si>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</si>
  <si>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</si>
  <si>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</si>
  <si>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</si>
  <si>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</si>
  <si>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</si>
  <si>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</si>
  <si>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</si>
  <si>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</si>
  <si>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</si>
  <si>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</si>
  <si>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</si>
  <si>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</si>
  <si>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</si>
  <si>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</si>
  <si>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</si>
  <si>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</si>
  <si>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</si>
  <si>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Rastraje 1</t>
  </si>
  <si>
    <t>Rastraje 2</t>
  </si>
  <si>
    <t>PRADERA ANUAL</t>
  </si>
  <si>
    <t>Araucanía</t>
  </si>
  <si>
    <t>Purén</t>
  </si>
  <si>
    <t>Purén - Los Sauces</t>
  </si>
  <si>
    <t>RENDIMIENTO (KgMS/Há.)</t>
  </si>
  <si>
    <t>PRECIO ESPERADO ($/KgMS)</t>
  </si>
  <si>
    <t>Mercado Local</t>
  </si>
  <si>
    <t>Cosecha Fardos</t>
  </si>
  <si>
    <t>Diciembre</t>
  </si>
  <si>
    <t>Vibrocultivador</t>
  </si>
  <si>
    <t xml:space="preserve">Siembra  </t>
  </si>
  <si>
    <t>Aplicación Fertilizantes</t>
  </si>
  <si>
    <t>Nitromag</t>
  </si>
  <si>
    <t>Super Fosfato triple</t>
  </si>
  <si>
    <t>Muriato de Potacio</t>
  </si>
  <si>
    <t>Carbonato de Calcio</t>
  </si>
  <si>
    <t>Agosto</t>
  </si>
  <si>
    <t>Ballica Anuel - Trebol</t>
  </si>
  <si>
    <t>Trébol Rosado</t>
  </si>
  <si>
    <t>Costo unitario ($/kgMS)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</si>
  <si>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</si>
  <si>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</si>
  <si>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($/kgMS)</t>
  </si>
  <si>
    <t xml:space="preserve">Abril </t>
  </si>
  <si>
    <t xml:space="preserve">Enfardadora </t>
  </si>
  <si>
    <t>Semilla Ballica anual</t>
  </si>
  <si>
    <t>$/há</t>
  </si>
  <si>
    <t>Rendimiento (kgMS/há)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</si>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</sst>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5" fillId="0" borderId="0" applyFont="0" applyFill="0" applyBorder="0" applyAlignment="0" applyProtection="0"/>
  </cellStyleXfs>
  <cellXfs count="162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5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6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6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6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166" fontId="7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7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7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0" fontId="7" fillId="8" borderId="49" xfId="0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168" fontId="3" fillId="7" borderId="51" xfId="1" applyNumberFormat="1" applyFont="1" applyFill="1" applyBorder="1" applyAlignment="1">
      <alignment vertical="center"/>
    </xf>
    <xf numFmtId="168" fontId="3" fillId="7" borderId="52" xfId="1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6" fontId="3" fillId="2" borderId="20" xfId="0" applyNumberFormat="1" applyFont="1" applyFill="1" applyBorder="1" applyAlignment="1">
      <alignment vertical="center"/>
    </xf>
    <xf numFmtId="168" fontId="3" fillId="7" borderId="36" xfId="1" applyNumberFormat="1" applyFont="1" applyFill="1" applyBorder="1" applyAlignment="1">
      <alignment vertical="center"/>
    </xf>
    <xf numFmtId="168" fontId="3" fillId="7" borderId="37" xfId="1" applyNumberFormat="1" applyFont="1" applyFill="1" applyBorder="1" applyAlignment="1">
      <alignment vertical="center"/>
    </xf>
    <xf numFmtId="49" fontId="1" fillId="9" borderId="5" xfId="0" applyNumberFormat="1" applyFont="1" applyFill="1" applyBorder="1" applyAlignment="1">
      <alignment wrapText="1"/>
    </xf>
    <xf numFmtId="49" fontId="1" fillId="9" borderId="5" xfId="0" applyNumberFormat="1" applyFont="1" applyFill="1" applyBorder="1" applyAlignment="1">
      <alignment horizontal="center" wrapText="1"/>
    </xf>
    <xf numFmtId="49" fontId="1" fillId="9" borderId="5" xfId="0" applyNumberFormat="1" applyFont="1" applyFill="1" applyBorder="1" applyAlignment="1">
      <alignment horizontal="right" wrapText="1"/>
    </xf>
    <xf numFmtId="3" fontId="1" fillId="9" borderId="5" xfId="0" applyNumberFormat="1" applyFont="1" applyFill="1" applyBorder="1" applyAlignment="1">
      <alignment horizontal="right" wrapText="1"/>
    </xf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right" wrapText="1"/>
    </xf>
    <xf numFmtId="3" fontId="1" fillId="0" borderId="5" xfId="0" applyNumberFormat="1" applyFont="1" applyFill="1" applyBorder="1" applyAlignment="1">
      <alignment horizontal="right" wrapText="1"/>
    </xf>
    <xf numFmtId="166" fontId="11" fillId="5" borderId="30" xfId="0" applyNumberFormat="1" applyFont="1" applyFill="1" applyBorder="1" applyAlignment="1">
      <alignment vertical="center"/>
    </xf>
    <xf numFmtId="168" fontId="10" fillId="7" borderId="51" xfId="1" applyNumberFormat="1" applyFont="1" applyFill="1" applyBorder="1" applyAlignment="1">
      <alignment vertical="center"/>
    </xf>
    <xf numFmtId="168" fontId="10" fillId="7" borderId="36" xfId="1" applyNumberFormat="1" applyFont="1" applyFill="1" applyBorder="1" applyAlignment="1">
      <alignment vertical="center"/>
    </xf>
    <xf numFmtId="0" fontId="1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7" fillId="3" borderId="55" xfId="0" applyNumberFormat="1" applyFont="1" applyFill="1" applyBorder="1" applyAlignment="1">
      <alignment vertical="center" wrapText="1"/>
    </xf>
    <xf numFmtId="49" fontId="1" fillId="2" borderId="55" xfId="0" applyNumberFormat="1" applyFont="1" applyFill="1" applyBorder="1" applyAlignment="1">
      <alignment vertical="center" wrapText="1"/>
    </xf>
    <xf numFmtId="0" fontId="1" fillId="0" borderId="20" xfId="0" applyNumberFormat="1" applyFont="1" applyFill="1" applyBorder="1" applyAlignment="1">
      <alignment wrapText="1"/>
    </xf>
    <xf numFmtId="49" fontId="1" fillId="0" borderId="20" xfId="0" applyNumberFormat="1" applyFont="1" applyFill="1" applyBorder="1" applyAlignment="1">
      <alignment horizontal="right" wrapText="1"/>
    </xf>
    <xf numFmtId="3" fontId="1" fillId="0" borderId="20" xfId="0" applyNumberFormat="1" applyFont="1" applyFill="1" applyBorder="1" applyAlignment="1">
      <alignment horizontal="right" wrapText="1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wrapText="1"/>
    </xf>
    <xf numFmtId="14" fontId="1" fillId="2" borderId="54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51" zoomScaleNormal="100" workbookViewId="0">
      <selection activeCell="G12" sqref="G12"/>
    </sheetView>
  </sheetViews>
  <sheetFormatPr baseColWidth="10" defaultColWidth="10.85546875" defaultRowHeight="11.25" customHeight="1" x14ac:dyDescent="0.25"/>
  <cols>
    <col min="1" max="1" width="6.7109375" style="24" customWidth="1"/>
    <col min="2" max="2" width="21.140625" style="24" customWidth="1"/>
    <col min="3" max="3" width="19" style="24" customWidth="1"/>
    <col min="4" max="4" width="10.7109375" style="24" bestFit="1" customWidth="1"/>
    <col min="5" max="5" width="11.28515625" style="24" bestFit="1" customWidth="1"/>
    <col min="6" max="6" width="11.7109375" style="24" bestFit="1" customWidth="1"/>
    <col min="7" max="7" width="9.7109375" style="24" bestFit="1" customWidth="1"/>
    <col min="8" max="255" width="10.85546875" style="24" customWidth="1"/>
    <col min="256" max="16384" width="10.85546875" style="25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125"/>
      <c r="C8" s="26"/>
      <c r="D8" s="23"/>
      <c r="E8" s="26"/>
      <c r="F8" s="26"/>
      <c r="G8" s="26"/>
    </row>
    <row r="9" spans="1:7" ht="12" customHeight="1" x14ac:dyDescent="0.25">
      <c r="A9" s="62"/>
      <c r="B9" s="127" t="s">
        <v>0</v>
      </c>
      <c r="C9" s="132" t="s">
        <v>66</v>
      </c>
      <c r="D9" s="28"/>
      <c r="E9" s="154" t="s">
        <v>70</v>
      </c>
      <c r="F9" s="155"/>
      <c r="G9" s="136">
        <v>12500</v>
      </c>
    </row>
    <row r="10" spans="1:7" ht="12.75" x14ac:dyDescent="0.25">
      <c r="A10" s="62"/>
      <c r="B10" s="128" t="s">
        <v>1</v>
      </c>
      <c r="C10" s="133" t="s">
        <v>83</v>
      </c>
      <c r="D10" s="28"/>
      <c r="E10" s="152" t="s">
        <v>2</v>
      </c>
      <c r="F10" s="153"/>
      <c r="G10" s="137" t="s">
        <v>89</v>
      </c>
    </row>
    <row r="11" spans="1:7" ht="12.75" x14ac:dyDescent="0.25">
      <c r="A11" s="62"/>
      <c r="B11" s="128" t="s">
        <v>3</v>
      </c>
      <c r="C11" s="132" t="s">
        <v>4</v>
      </c>
      <c r="D11" s="28"/>
      <c r="E11" s="152" t="s">
        <v>71</v>
      </c>
      <c r="F11" s="153"/>
      <c r="G11" s="136">
        <v>133</v>
      </c>
    </row>
    <row r="12" spans="1:7" ht="12.75" x14ac:dyDescent="0.25">
      <c r="A12" s="62"/>
      <c r="B12" s="128" t="s">
        <v>5</v>
      </c>
      <c r="C12" s="134" t="s">
        <v>67</v>
      </c>
      <c r="D12" s="28"/>
      <c r="E12" s="160" t="s">
        <v>6</v>
      </c>
      <c r="F12" s="161"/>
      <c r="G12" s="138">
        <f>(G9*G11)</f>
        <v>1662500</v>
      </c>
    </row>
    <row r="13" spans="1:7" ht="12.75" x14ac:dyDescent="0.25">
      <c r="A13" s="62"/>
      <c r="B13" s="128" t="s">
        <v>7</v>
      </c>
      <c r="C13" s="132" t="s">
        <v>68</v>
      </c>
      <c r="D13" s="28"/>
      <c r="E13" s="152" t="s">
        <v>8</v>
      </c>
      <c r="F13" s="153"/>
      <c r="G13" s="137" t="s">
        <v>72</v>
      </c>
    </row>
    <row r="14" spans="1:7" ht="12.75" x14ac:dyDescent="0.25">
      <c r="A14" s="62"/>
      <c r="B14" s="128" t="s">
        <v>9</v>
      </c>
      <c r="C14" s="132" t="s">
        <v>69</v>
      </c>
      <c r="D14" s="28"/>
      <c r="E14" s="152" t="s">
        <v>10</v>
      </c>
      <c r="F14" s="153"/>
      <c r="G14" s="137" t="s">
        <v>74</v>
      </c>
    </row>
    <row r="15" spans="1:7" ht="25.5" x14ac:dyDescent="0.25">
      <c r="A15" s="62"/>
      <c r="B15" s="128" t="s">
        <v>11</v>
      </c>
      <c r="C15" s="135">
        <v>44713</v>
      </c>
      <c r="D15" s="28"/>
      <c r="E15" s="156" t="s">
        <v>12</v>
      </c>
      <c r="F15" s="157"/>
      <c r="G15" s="139" t="s">
        <v>13</v>
      </c>
    </row>
    <row r="16" spans="1:7" ht="12.75" x14ac:dyDescent="0.25">
      <c r="A16" s="23"/>
      <c r="B16" s="126"/>
      <c r="C16" s="29"/>
      <c r="D16" s="26"/>
      <c r="E16" s="30"/>
      <c r="F16" s="30"/>
      <c r="G16" s="31"/>
    </row>
    <row r="17" spans="1:7" ht="12.75" x14ac:dyDescent="0.25">
      <c r="A17" s="32"/>
      <c r="B17" s="158" t="s">
        <v>14</v>
      </c>
      <c r="C17" s="159"/>
      <c r="D17" s="159"/>
      <c r="E17" s="159"/>
      <c r="F17" s="159"/>
      <c r="G17" s="159"/>
    </row>
    <row r="18" spans="1:7" ht="12.75" x14ac:dyDescent="0.25">
      <c r="A18" s="23"/>
      <c r="B18" s="33"/>
      <c r="C18" s="34"/>
      <c r="D18" s="34"/>
      <c r="E18" s="34"/>
      <c r="F18" s="35"/>
      <c r="G18" s="35"/>
    </row>
    <row r="19" spans="1:7" ht="12.75" x14ac:dyDescent="0.25">
      <c r="A19" s="27"/>
      <c r="B19" s="36" t="s">
        <v>15</v>
      </c>
      <c r="C19" s="37"/>
      <c r="D19" s="38"/>
      <c r="E19" s="38"/>
      <c r="F19" s="38"/>
      <c r="G19" s="38"/>
    </row>
    <row r="20" spans="1:7" ht="25.5" x14ac:dyDescent="0.25">
      <c r="A20" s="32"/>
      <c r="B20" s="39" t="s">
        <v>16</v>
      </c>
      <c r="C20" s="39" t="s">
        <v>17</v>
      </c>
      <c r="D20" s="39" t="s">
        <v>18</v>
      </c>
      <c r="E20" s="39" t="s">
        <v>19</v>
      </c>
      <c r="F20" s="39" t="s">
        <v>20</v>
      </c>
      <c r="G20" s="39" t="s">
        <v>21</v>
      </c>
    </row>
    <row r="21" spans="1:7" ht="12.75" customHeight="1" x14ac:dyDescent="0.25">
      <c r="A21" s="32"/>
      <c r="B21" s="19" t="s">
        <v>73</v>
      </c>
      <c r="C21" s="3" t="s">
        <v>22</v>
      </c>
      <c r="D21" s="144">
        <v>2</v>
      </c>
      <c r="E21" s="3" t="s">
        <v>74</v>
      </c>
      <c r="F21" s="2">
        <v>25000</v>
      </c>
      <c r="G21" s="2">
        <f>(D21*F21)</f>
        <v>50000</v>
      </c>
    </row>
    <row r="22" spans="1:7" ht="33" customHeight="1" x14ac:dyDescent="0.25">
      <c r="A22" s="32"/>
      <c r="B22" s="19" t="s">
        <v>24</v>
      </c>
      <c r="C22" s="3" t="s">
        <v>22</v>
      </c>
      <c r="D22" s="144">
        <v>0.1</v>
      </c>
      <c r="E22" s="3" t="s">
        <v>23</v>
      </c>
      <c r="F22" s="2">
        <v>25000</v>
      </c>
      <c r="G22" s="2">
        <f>(D22*F22)</f>
        <v>2500</v>
      </c>
    </row>
    <row r="23" spans="1:7" ht="12.75" x14ac:dyDescent="0.25">
      <c r="A23" s="32"/>
      <c r="B23" s="4" t="s">
        <v>25</v>
      </c>
      <c r="C23" s="5"/>
      <c r="D23" s="5"/>
      <c r="E23" s="5"/>
      <c r="F23" s="6"/>
      <c r="G23" s="7">
        <f>SUM(G21:G22)</f>
        <v>52500</v>
      </c>
    </row>
    <row r="24" spans="1:7" ht="12.75" x14ac:dyDescent="0.25">
      <c r="A24" s="23"/>
      <c r="B24" s="33"/>
      <c r="C24" s="35"/>
      <c r="D24" s="145"/>
      <c r="E24" s="35"/>
      <c r="F24" s="40"/>
      <c r="G24" s="40"/>
    </row>
    <row r="25" spans="1:7" ht="12.75" x14ac:dyDescent="0.25">
      <c r="A25" s="27"/>
      <c r="B25" s="41" t="s">
        <v>26</v>
      </c>
      <c r="C25" s="42"/>
      <c r="D25" s="43"/>
      <c r="E25" s="43"/>
      <c r="F25" s="44"/>
      <c r="G25" s="44"/>
    </row>
    <row r="26" spans="1:7" ht="25.5" x14ac:dyDescent="0.25">
      <c r="A26" s="27"/>
      <c r="B26" s="45" t="s">
        <v>16</v>
      </c>
      <c r="C26" s="46" t="s">
        <v>17</v>
      </c>
      <c r="D26" s="46" t="s">
        <v>18</v>
      </c>
      <c r="E26" s="45" t="s">
        <v>19</v>
      </c>
      <c r="F26" s="46" t="s">
        <v>20</v>
      </c>
      <c r="G26" s="45" t="s">
        <v>21</v>
      </c>
    </row>
    <row r="27" spans="1:7" ht="12.75" x14ac:dyDescent="0.25">
      <c r="A27" s="27"/>
      <c r="B27" s="47"/>
      <c r="C27" s="48"/>
      <c r="D27" s="48"/>
      <c r="E27" s="48"/>
      <c r="F27" s="47"/>
      <c r="G27" s="47"/>
    </row>
    <row r="28" spans="1:7" ht="12.75" x14ac:dyDescent="0.25">
      <c r="A28" s="27"/>
      <c r="B28" s="8" t="s">
        <v>27</v>
      </c>
      <c r="C28" s="9"/>
      <c r="D28" s="9"/>
      <c r="E28" s="9"/>
      <c r="F28" s="10"/>
      <c r="G28" s="10"/>
    </row>
    <row r="29" spans="1:7" ht="12.75" x14ac:dyDescent="0.25">
      <c r="A29" s="23"/>
      <c r="B29" s="49"/>
      <c r="C29" s="50"/>
      <c r="D29" s="55"/>
      <c r="E29" s="50"/>
      <c r="F29" s="51"/>
      <c r="G29" s="51"/>
    </row>
    <row r="30" spans="1:7" ht="12.75" x14ac:dyDescent="0.25">
      <c r="A30" s="27"/>
      <c r="B30" s="41" t="s">
        <v>28</v>
      </c>
      <c r="C30" s="42"/>
      <c r="D30" s="43"/>
      <c r="E30" s="43"/>
      <c r="F30" s="44"/>
      <c r="G30" s="44"/>
    </row>
    <row r="31" spans="1:7" ht="25.5" x14ac:dyDescent="0.25">
      <c r="A31" s="27"/>
      <c r="B31" s="52" t="s">
        <v>16</v>
      </c>
      <c r="C31" s="52" t="s">
        <v>17</v>
      </c>
      <c r="D31" s="52" t="s">
        <v>18</v>
      </c>
      <c r="E31" s="52" t="s">
        <v>19</v>
      </c>
      <c r="F31" s="53" t="s">
        <v>20</v>
      </c>
      <c r="G31" s="52" t="s">
        <v>21</v>
      </c>
    </row>
    <row r="32" spans="1:7" ht="12.75" x14ac:dyDescent="0.25">
      <c r="A32" s="32"/>
      <c r="B32" s="114" t="s">
        <v>31</v>
      </c>
      <c r="C32" s="115" t="s">
        <v>29</v>
      </c>
      <c r="D32" s="146">
        <v>0.1</v>
      </c>
      <c r="E32" s="116" t="s">
        <v>30</v>
      </c>
      <c r="F32" s="117">
        <v>280000</v>
      </c>
      <c r="G32" s="117">
        <f>(D32*F32)</f>
        <v>28000</v>
      </c>
    </row>
    <row r="33" spans="1:13" ht="12.75" x14ac:dyDescent="0.25">
      <c r="A33" s="32"/>
      <c r="B33" s="114" t="s">
        <v>64</v>
      </c>
      <c r="C33" s="115" t="s">
        <v>29</v>
      </c>
      <c r="D33" s="146">
        <v>0.1</v>
      </c>
      <c r="E33" s="116" t="s">
        <v>30</v>
      </c>
      <c r="F33" s="117">
        <v>250000</v>
      </c>
      <c r="G33" s="117">
        <f t="shared" ref="G33:G38" si="0">(D33*F33)</f>
        <v>25000</v>
      </c>
    </row>
    <row r="34" spans="1:13" ht="12.75" x14ac:dyDescent="0.25">
      <c r="A34" s="32"/>
      <c r="B34" s="114" t="s">
        <v>65</v>
      </c>
      <c r="C34" s="115" t="s">
        <v>29</v>
      </c>
      <c r="D34" s="146">
        <v>0.1</v>
      </c>
      <c r="E34" s="116" t="s">
        <v>30</v>
      </c>
      <c r="F34" s="117">
        <v>250000</v>
      </c>
      <c r="G34" s="117">
        <f t="shared" si="0"/>
        <v>25000</v>
      </c>
    </row>
    <row r="35" spans="1:13" ht="12.75" x14ac:dyDescent="0.25">
      <c r="A35" s="32"/>
      <c r="B35" s="114" t="s">
        <v>75</v>
      </c>
      <c r="C35" s="115" t="s">
        <v>29</v>
      </c>
      <c r="D35" s="146">
        <v>0.1</v>
      </c>
      <c r="E35" s="116" t="s">
        <v>30</v>
      </c>
      <c r="F35" s="117">
        <v>72000</v>
      </c>
      <c r="G35" s="117">
        <f t="shared" si="0"/>
        <v>7200</v>
      </c>
    </row>
    <row r="36" spans="1:13" ht="12.75" x14ac:dyDescent="0.25">
      <c r="A36" s="32"/>
      <c r="B36" s="114" t="s">
        <v>76</v>
      </c>
      <c r="C36" s="115" t="s">
        <v>29</v>
      </c>
      <c r="D36" s="146">
        <v>0.1</v>
      </c>
      <c r="E36" s="116" t="s">
        <v>30</v>
      </c>
      <c r="F36" s="117">
        <v>250000</v>
      </c>
      <c r="G36" s="117">
        <f t="shared" si="0"/>
        <v>25000</v>
      </c>
    </row>
    <row r="37" spans="1:13" ht="12.75" x14ac:dyDescent="0.25">
      <c r="A37" s="32"/>
      <c r="B37" s="114" t="s">
        <v>77</v>
      </c>
      <c r="C37" s="115" t="s">
        <v>29</v>
      </c>
      <c r="D37" s="146">
        <v>0.1</v>
      </c>
      <c r="E37" s="116" t="s">
        <v>82</v>
      </c>
      <c r="F37" s="117">
        <v>150000</v>
      </c>
      <c r="G37" s="117">
        <f t="shared" si="0"/>
        <v>15000</v>
      </c>
      <c r="I37" s="54"/>
      <c r="J37" s="54"/>
      <c r="K37" s="54"/>
      <c r="L37" s="54"/>
      <c r="M37" s="54"/>
    </row>
    <row r="38" spans="1:13" ht="12.75" x14ac:dyDescent="0.25">
      <c r="A38" s="32"/>
      <c r="B38" s="118" t="s">
        <v>90</v>
      </c>
      <c r="C38" s="119" t="s">
        <v>29</v>
      </c>
      <c r="D38" s="147">
        <v>1</v>
      </c>
      <c r="E38" s="120" t="s">
        <v>74</v>
      </c>
      <c r="F38" s="121">
        <v>400000</v>
      </c>
      <c r="G38" s="121">
        <f t="shared" si="0"/>
        <v>400000</v>
      </c>
      <c r="I38" s="129"/>
      <c r="J38" s="130"/>
      <c r="K38" s="131"/>
      <c r="L38" s="131"/>
      <c r="M38" s="54"/>
    </row>
    <row r="39" spans="1:13" ht="12.75" x14ac:dyDescent="0.25">
      <c r="A39" s="27"/>
      <c r="B39" s="8" t="s">
        <v>32</v>
      </c>
      <c r="C39" s="9"/>
      <c r="D39" s="9"/>
      <c r="E39" s="9"/>
      <c r="F39" s="10"/>
      <c r="G39" s="11">
        <f>SUM(G32:G38)</f>
        <v>525200</v>
      </c>
      <c r="I39" s="54"/>
      <c r="J39" s="54"/>
      <c r="K39" s="54"/>
      <c r="L39" s="54"/>
      <c r="M39" s="54"/>
    </row>
    <row r="40" spans="1:13" ht="12.75" x14ac:dyDescent="0.25">
      <c r="A40" s="23"/>
      <c r="B40" s="49"/>
      <c r="C40" s="50"/>
      <c r="D40" s="55"/>
      <c r="E40" s="50"/>
      <c r="F40" s="51"/>
      <c r="G40" s="51"/>
    </row>
    <row r="41" spans="1:13" ht="12.75" x14ac:dyDescent="0.25">
      <c r="A41" s="27"/>
      <c r="B41" s="41" t="s">
        <v>33</v>
      </c>
      <c r="C41" s="42"/>
      <c r="D41" s="43"/>
      <c r="E41" s="43"/>
      <c r="F41" s="44"/>
      <c r="G41" s="44"/>
    </row>
    <row r="42" spans="1:13" ht="25.5" x14ac:dyDescent="0.25">
      <c r="A42" s="27"/>
      <c r="B42" s="53" t="s">
        <v>34</v>
      </c>
      <c r="C42" s="53" t="s">
        <v>35</v>
      </c>
      <c r="D42" s="53" t="s">
        <v>36</v>
      </c>
      <c r="E42" s="53" t="s">
        <v>19</v>
      </c>
      <c r="F42" s="53" t="s">
        <v>20</v>
      </c>
      <c r="G42" s="53" t="s">
        <v>21</v>
      </c>
      <c r="K42" s="54"/>
    </row>
    <row r="43" spans="1:13" ht="12.75" x14ac:dyDescent="0.25">
      <c r="A43" s="32"/>
      <c r="B43" s="12" t="s">
        <v>37</v>
      </c>
      <c r="C43" s="13"/>
      <c r="D43" s="21"/>
      <c r="E43" s="21"/>
      <c r="F43" s="13"/>
      <c r="G43" s="13"/>
      <c r="K43" s="54"/>
    </row>
    <row r="44" spans="1:13" ht="12.75" x14ac:dyDescent="0.25">
      <c r="A44" s="32"/>
      <c r="B44" s="20" t="s">
        <v>91</v>
      </c>
      <c r="C44" s="14" t="s">
        <v>40</v>
      </c>
      <c r="D44" s="148">
        <v>20</v>
      </c>
      <c r="E44" s="1" t="s">
        <v>30</v>
      </c>
      <c r="F44" s="140">
        <v>1700</v>
      </c>
      <c r="G44" s="140">
        <f>(D44*F44)</f>
        <v>34000</v>
      </c>
    </row>
    <row r="45" spans="1:13" ht="12.75" x14ac:dyDescent="0.25">
      <c r="A45" s="32"/>
      <c r="B45" s="20" t="s">
        <v>84</v>
      </c>
      <c r="C45" s="14" t="s">
        <v>40</v>
      </c>
      <c r="D45" s="148">
        <v>10</v>
      </c>
      <c r="E45" s="1" t="s">
        <v>30</v>
      </c>
      <c r="F45" s="140">
        <v>1800</v>
      </c>
      <c r="G45" s="140">
        <f t="shared" ref="G45:G50" si="1">(D45*F45)</f>
        <v>18000</v>
      </c>
    </row>
    <row r="46" spans="1:13" ht="12.75" x14ac:dyDescent="0.25">
      <c r="A46" s="32"/>
      <c r="B46" s="16" t="s">
        <v>38</v>
      </c>
      <c r="C46" s="17"/>
      <c r="D46" s="17"/>
      <c r="E46" s="141"/>
      <c r="F46" s="140"/>
      <c r="G46" s="140"/>
    </row>
    <row r="47" spans="1:13" ht="12.75" x14ac:dyDescent="0.25">
      <c r="A47" s="32"/>
      <c r="B47" s="20" t="s">
        <v>78</v>
      </c>
      <c r="C47" s="14" t="s">
        <v>39</v>
      </c>
      <c r="D47" s="148">
        <v>350</v>
      </c>
      <c r="E47" s="1" t="s">
        <v>82</v>
      </c>
      <c r="F47" s="140">
        <v>850</v>
      </c>
      <c r="G47" s="140">
        <f t="shared" si="1"/>
        <v>297500</v>
      </c>
    </row>
    <row r="48" spans="1:13" ht="12.75" x14ac:dyDescent="0.25">
      <c r="A48" s="32"/>
      <c r="B48" s="20" t="s">
        <v>79</v>
      </c>
      <c r="C48" s="14" t="s">
        <v>40</v>
      </c>
      <c r="D48" s="148">
        <v>300</v>
      </c>
      <c r="E48" s="1" t="s">
        <v>30</v>
      </c>
      <c r="F48" s="140">
        <v>1000</v>
      </c>
      <c r="G48" s="140">
        <f t="shared" si="1"/>
        <v>300000</v>
      </c>
    </row>
    <row r="49" spans="1:7" ht="12.75" x14ac:dyDescent="0.25">
      <c r="A49" s="32"/>
      <c r="B49" s="20" t="s">
        <v>80</v>
      </c>
      <c r="C49" s="14" t="s">
        <v>40</v>
      </c>
      <c r="D49" s="148">
        <v>150</v>
      </c>
      <c r="E49" s="1" t="s">
        <v>30</v>
      </c>
      <c r="F49" s="140">
        <v>1260</v>
      </c>
      <c r="G49" s="140">
        <f t="shared" si="1"/>
        <v>189000</v>
      </c>
    </row>
    <row r="50" spans="1:7" ht="12.75" x14ac:dyDescent="0.25">
      <c r="A50" s="32"/>
      <c r="B50" s="20" t="s">
        <v>81</v>
      </c>
      <c r="C50" s="14" t="s">
        <v>40</v>
      </c>
      <c r="D50" s="149">
        <v>1000</v>
      </c>
      <c r="E50" s="1" t="s">
        <v>30</v>
      </c>
      <c r="F50" s="140">
        <v>118</v>
      </c>
      <c r="G50" s="140">
        <f t="shared" si="1"/>
        <v>118000</v>
      </c>
    </row>
    <row r="51" spans="1:7" ht="12.75" x14ac:dyDescent="0.25">
      <c r="A51" s="27"/>
      <c r="B51" s="8" t="s">
        <v>41</v>
      </c>
      <c r="C51" s="9"/>
      <c r="D51" s="9"/>
      <c r="E51" s="142"/>
      <c r="F51" s="142"/>
      <c r="G51" s="143">
        <f>SUM(G43:G50)</f>
        <v>956500</v>
      </c>
    </row>
    <row r="52" spans="1:7" ht="12.75" x14ac:dyDescent="0.25">
      <c r="A52" s="23"/>
      <c r="B52" s="49"/>
      <c r="C52" s="50"/>
      <c r="D52" s="55"/>
      <c r="E52" s="55"/>
      <c r="F52" s="51"/>
      <c r="G52" s="51"/>
    </row>
    <row r="53" spans="1:7" ht="12.75" x14ac:dyDescent="0.25">
      <c r="A53" s="27"/>
      <c r="B53" s="41" t="s">
        <v>42</v>
      </c>
      <c r="C53" s="42"/>
      <c r="D53" s="43"/>
      <c r="E53" s="43"/>
      <c r="F53" s="44"/>
      <c r="G53" s="44"/>
    </row>
    <row r="54" spans="1:7" ht="25.5" x14ac:dyDescent="0.25">
      <c r="A54" s="27"/>
      <c r="B54" s="52" t="s">
        <v>43</v>
      </c>
      <c r="C54" s="53" t="s">
        <v>35</v>
      </c>
      <c r="D54" s="53" t="s">
        <v>36</v>
      </c>
      <c r="E54" s="52" t="s">
        <v>19</v>
      </c>
      <c r="F54" s="53" t="s">
        <v>20</v>
      </c>
      <c r="G54" s="52" t="s">
        <v>21</v>
      </c>
    </row>
    <row r="55" spans="1:7" ht="12.75" x14ac:dyDescent="0.25">
      <c r="A55" s="32"/>
      <c r="B55" s="19"/>
      <c r="C55" s="14"/>
      <c r="D55" s="149"/>
      <c r="E55" s="3"/>
      <c r="F55" s="18"/>
      <c r="G55" s="15"/>
    </row>
    <row r="56" spans="1:7" ht="12.75" x14ac:dyDescent="0.25">
      <c r="A56" s="27"/>
      <c r="B56" s="56" t="s">
        <v>44</v>
      </c>
      <c r="C56" s="57"/>
      <c r="D56" s="57"/>
      <c r="E56" s="57"/>
      <c r="F56" s="58"/>
      <c r="G56" s="59"/>
    </row>
    <row r="57" spans="1:7" ht="12.75" x14ac:dyDescent="0.25">
      <c r="A57" s="23"/>
      <c r="B57" s="60"/>
      <c r="C57" s="60"/>
      <c r="D57" s="60"/>
      <c r="E57" s="60"/>
      <c r="F57" s="61"/>
      <c r="G57" s="61"/>
    </row>
    <row r="58" spans="1:7" ht="12.75" x14ac:dyDescent="0.25">
      <c r="A58" s="62"/>
      <c r="B58" s="63" t="s">
        <v>45</v>
      </c>
      <c r="C58" s="64"/>
      <c r="D58" s="64"/>
      <c r="E58" s="64"/>
      <c r="F58" s="64"/>
      <c r="G58" s="65">
        <f>G23+G39+G51+G56</f>
        <v>1534200</v>
      </c>
    </row>
    <row r="59" spans="1:7" ht="12.75" x14ac:dyDescent="0.25">
      <c r="A59" s="62"/>
      <c r="B59" s="66" t="s">
        <v>46</v>
      </c>
      <c r="C59" s="67"/>
      <c r="D59" s="67"/>
      <c r="E59" s="67"/>
      <c r="F59" s="67"/>
      <c r="G59" s="68">
        <f>G58*0.05</f>
        <v>76710</v>
      </c>
    </row>
    <row r="60" spans="1:7" ht="12.75" x14ac:dyDescent="0.25">
      <c r="A60" s="62"/>
      <c r="B60" s="69" t="s">
        <v>47</v>
      </c>
      <c r="C60" s="70"/>
      <c r="D60" s="70"/>
      <c r="E60" s="70"/>
      <c r="F60" s="70"/>
      <c r="G60" s="71">
        <f>G59+G58</f>
        <v>1610910</v>
      </c>
    </row>
    <row r="61" spans="1:7" ht="12.75" x14ac:dyDescent="0.25">
      <c r="A61" s="62"/>
      <c r="B61" s="66" t="s">
        <v>48</v>
      </c>
      <c r="C61" s="67"/>
      <c r="D61" s="67"/>
      <c r="E61" s="67"/>
      <c r="F61" s="67"/>
      <c r="G61" s="68">
        <f>G12</f>
        <v>1662500</v>
      </c>
    </row>
    <row r="62" spans="1:7" ht="12.75" x14ac:dyDescent="0.25">
      <c r="A62" s="62"/>
      <c r="B62" s="72" t="s">
        <v>49</v>
      </c>
      <c r="C62" s="73"/>
      <c r="D62" s="73"/>
      <c r="E62" s="73"/>
      <c r="F62" s="73"/>
      <c r="G62" s="122">
        <f>G61-G60</f>
        <v>51590</v>
      </c>
    </row>
    <row r="63" spans="1:7" ht="12.75" x14ac:dyDescent="0.25">
      <c r="A63" s="62"/>
      <c r="B63" s="74" t="s">
        <v>86</v>
      </c>
      <c r="C63" s="75"/>
      <c r="D63" s="75"/>
      <c r="E63" s="75"/>
      <c r="F63" s="75"/>
      <c r="G63" s="76"/>
    </row>
    <row r="64" spans="1:7" ht="13.5" thickBot="1" x14ac:dyDescent="0.3">
      <c r="A64" s="62"/>
      <c r="B64" s="77"/>
      <c r="C64" s="75"/>
      <c r="D64" s="75"/>
      <c r="E64" s="75"/>
      <c r="F64" s="75"/>
      <c r="G64" s="76"/>
    </row>
    <row r="65" spans="1:7" ht="12.75" x14ac:dyDescent="0.25">
      <c r="A65" s="62"/>
      <c r="B65" s="78" t="s">
        <v>87</v>
      </c>
      <c r="C65" s="79"/>
      <c r="D65" s="79"/>
      <c r="E65" s="79"/>
      <c r="F65" s="80"/>
      <c r="G65" s="76"/>
    </row>
    <row r="66" spans="1:7" ht="12.75" x14ac:dyDescent="0.25">
      <c r="A66" s="62"/>
      <c r="B66" s="81" t="s">
        <v>50</v>
      </c>
      <c r="C66" s="82"/>
      <c r="D66" s="82"/>
      <c r="E66" s="82"/>
      <c r="F66" s="83"/>
      <c r="G66" s="76"/>
    </row>
    <row r="67" spans="1:7" ht="12.75" x14ac:dyDescent="0.25">
      <c r="A67" s="62"/>
      <c r="B67" s="81" t="s">
        <v>51</v>
      </c>
      <c r="C67" s="82"/>
      <c r="D67" s="82"/>
      <c r="E67" s="82"/>
      <c r="F67" s="83"/>
      <c r="G67" s="76"/>
    </row>
    <row r="68" spans="1:7" ht="12.75" x14ac:dyDescent="0.25">
      <c r="A68" s="62"/>
      <c r="B68" s="81" t="s">
        <v>52</v>
      </c>
      <c r="C68" s="82"/>
      <c r="D68" s="82"/>
      <c r="E68" s="82"/>
      <c r="F68" s="83"/>
      <c r="G68" s="76"/>
    </row>
    <row r="69" spans="1:7" ht="12.75" x14ac:dyDescent="0.25">
      <c r="A69" s="62"/>
      <c r="B69" s="81" t="s">
        <v>53</v>
      </c>
      <c r="C69" s="82"/>
      <c r="D69" s="82"/>
      <c r="E69" s="82"/>
      <c r="F69" s="83"/>
      <c r="G69" s="76"/>
    </row>
    <row r="70" spans="1:7" ht="12.75" x14ac:dyDescent="0.25">
      <c r="A70" s="62"/>
      <c r="B70" s="81" t="s">
        <v>54</v>
      </c>
      <c r="C70" s="82"/>
      <c r="D70" s="82"/>
      <c r="E70" s="82"/>
      <c r="F70" s="83"/>
      <c r="G70" s="76"/>
    </row>
    <row r="71" spans="1:7" ht="13.5" thickBot="1" x14ac:dyDescent="0.3">
      <c r="A71" s="62"/>
      <c r="B71" s="84" t="s">
        <v>55</v>
      </c>
      <c r="C71" s="85"/>
      <c r="D71" s="85"/>
      <c r="E71" s="85"/>
      <c r="F71" s="86"/>
      <c r="G71" s="76"/>
    </row>
    <row r="72" spans="1:7" ht="12.75" x14ac:dyDescent="0.25">
      <c r="A72" s="62"/>
      <c r="B72" s="77"/>
      <c r="C72" s="82"/>
      <c r="D72" s="82"/>
      <c r="E72" s="82"/>
      <c r="F72" s="82"/>
      <c r="G72" s="76"/>
    </row>
    <row r="73" spans="1:7" ht="13.5" thickBot="1" x14ac:dyDescent="0.3">
      <c r="A73" s="62"/>
      <c r="B73" s="150" t="s">
        <v>56</v>
      </c>
      <c r="C73" s="151"/>
      <c r="D73" s="87"/>
      <c r="E73" s="88"/>
      <c r="F73" s="88"/>
      <c r="G73" s="76"/>
    </row>
    <row r="74" spans="1:7" ht="12.75" x14ac:dyDescent="0.25">
      <c r="A74" s="62"/>
      <c r="B74" s="89" t="s">
        <v>43</v>
      </c>
      <c r="C74" s="90" t="s">
        <v>92</v>
      </c>
      <c r="D74" s="91" t="s">
        <v>57</v>
      </c>
      <c r="E74" s="88"/>
      <c r="F74" s="88"/>
      <c r="G74" s="76"/>
    </row>
    <row r="75" spans="1:7" ht="12.75" x14ac:dyDescent="0.25">
      <c r="A75" s="62"/>
      <c r="B75" s="92" t="s">
        <v>58</v>
      </c>
      <c r="C75" s="93">
        <f>+G23</f>
        <v>52500</v>
      </c>
      <c r="D75" s="94">
        <f>(C75/C81)</f>
        <v>3.2590275061921525E-2</v>
      </c>
      <c r="E75" s="88"/>
      <c r="F75" s="88"/>
      <c r="G75" s="76"/>
    </row>
    <row r="76" spans="1:7" ht="12.75" x14ac:dyDescent="0.25">
      <c r="A76" s="62"/>
      <c r="B76" s="92" t="s">
        <v>59</v>
      </c>
      <c r="C76" s="95">
        <f>+G28</f>
        <v>0</v>
      </c>
      <c r="D76" s="94">
        <v>0</v>
      </c>
      <c r="E76" s="88"/>
      <c r="F76" s="88"/>
      <c r="G76" s="76"/>
    </row>
    <row r="77" spans="1:7" ht="12.75" x14ac:dyDescent="0.25">
      <c r="A77" s="62"/>
      <c r="B77" s="92" t="s">
        <v>60</v>
      </c>
      <c r="C77" s="93">
        <f>+G39</f>
        <v>525200</v>
      </c>
      <c r="D77" s="94">
        <f>(C77/C81)</f>
        <v>0.32602690404802254</v>
      </c>
      <c r="E77" s="88"/>
      <c r="F77" s="88"/>
      <c r="G77" s="76"/>
    </row>
    <row r="78" spans="1:7" ht="12.75" x14ac:dyDescent="0.25">
      <c r="A78" s="62"/>
      <c r="B78" s="92" t="s">
        <v>34</v>
      </c>
      <c r="C78" s="93">
        <f>+G51</f>
        <v>956500</v>
      </c>
      <c r="D78" s="94">
        <f>(C78/C81)</f>
        <v>0.59376377327100827</v>
      </c>
      <c r="E78" s="88"/>
      <c r="F78" s="88"/>
      <c r="G78" s="76"/>
    </row>
    <row r="79" spans="1:7" ht="12.75" x14ac:dyDescent="0.25">
      <c r="A79" s="62"/>
      <c r="B79" s="92" t="s">
        <v>61</v>
      </c>
      <c r="C79" s="96">
        <f>+G56</f>
        <v>0</v>
      </c>
      <c r="D79" s="94">
        <f>(C79/C81)</f>
        <v>0</v>
      </c>
      <c r="E79" s="97"/>
      <c r="F79" s="97"/>
      <c r="G79" s="76"/>
    </row>
    <row r="80" spans="1:7" ht="12.75" x14ac:dyDescent="0.25">
      <c r="A80" s="62"/>
      <c r="B80" s="92" t="s">
        <v>62</v>
      </c>
      <c r="C80" s="96">
        <f>+G59</f>
        <v>76710</v>
      </c>
      <c r="D80" s="94">
        <f>(C80/C81)</f>
        <v>4.7619047619047616E-2</v>
      </c>
      <c r="E80" s="97"/>
      <c r="F80" s="97"/>
      <c r="G80" s="76"/>
    </row>
    <row r="81" spans="1:7" ht="13.5" thickBot="1" x14ac:dyDescent="0.3">
      <c r="A81" s="62"/>
      <c r="B81" s="98" t="s">
        <v>94</v>
      </c>
      <c r="C81" s="99">
        <f>SUM(C75:C80)</f>
        <v>1610910</v>
      </c>
      <c r="D81" s="100">
        <f>SUM(D75:D80)</f>
        <v>1</v>
      </c>
      <c r="E81" s="97"/>
      <c r="F81" s="97"/>
      <c r="G81" s="76"/>
    </row>
    <row r="82" spans="1:7" ht="12.75" x14ac:dyDescent="0.25">
      <c r="A82" s="62"/>
      <c r="B82" s="77"/>
      <c r="C82" s="75"/>
      <c r="D82" s="75"/>
      <c r="E82" s="75"/>
      <c r="F82" s="75"/>
      <c r="G82" s="76"/>
    </row>
    <row r="83" spans="1:7" ht="12.75" x14ac:dyDescent="0.25">
      <c r="A83" s="62"/>
      <c r="B83" s="22"/>
      <c r="C83" s="75"/>
      <c r="D83" s="75"/>
      <c r="E83" s="75"/>
      <c r="F83" s="75"/>
      <c r="G83" s="76"/>
    </row>
    <row r="84" spans="1:7" ht="13.5" thickBot="1" x14ac:dyDescent="0.3">
      <c r="A84" s="101"/>
      <c r="B84" s="102"/>
      <c r="C84" s="103" t="s">
        <v>88</v>
      </c>
      <c r="D84" s="104"/>
      <c r="E84" s="105"/>
      <c r="F84" s="106"/>
      <c r="G84" s="76"/>
    </row>
    <row r="85" spans="1:7" ht="12.75" x14ac:dyDescent="0.25">
      <c r="A85" s="62"/>
      <c r="B85" s="107" t="s">
        <v>93</v>
      </c>
      <c r="C85" s="108">
        <v>9000</v>
      </c>
      <c r="D85" s="123">
        <v>12500</v>
      </c>
      <c r="E85" s="109">
        <v>15000</v>
      </c>
      <c r="F85" s="110"/>
      <c r="G85" s="111"/>
    </row>
    <row r="86" spans="1:7" ht="12.75" customHeight="1" thickBot="1" x14ac:dyDescent="0.3">
      <c r="A86" s="62"/>
      <c r="B86" s="98" t="s">
        <v>85</v>
      </c>
      <c r="C86" s="112">
        <f>(G60/C85)</f>
        <v>178.99</v>
      </c>
      <c r="D86" s="124">
        <f>(G60/D85)</f>
        <v>128.87280000000001</v>
      </c>
      <c r="E86" s="113">
        <f>(G60/E85)</f>
        <v>107.39400000000001</v>
      </c>
      <c r="F86" s="110"/>
      <c r="G86" s="111"/>
    </row>
    <row r="87" spans="1:7" ht="15.6" customHeight="1" x14ac:dyDescent="0.25">
      <c r="A87" s="62"/>
      <c r="B87" s="74" t="s">
        <v>63</v>
      </c>
      <c r="C87" s="82"/>
      <c r="D87" s="82"/>
      <c r="E87" s="82"/>
      <c r="F87" s="82"/>
      <c r="G87" s="82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2022-07-04T19:38:27Z</dcterms:modified>
</cp:coreProperties>
</file>