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pradera suplementa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8" i="1"/>
  <c r="G47" i="1"/>
  <c r="G46" i="1"/>
  <c r="G44" i="1"/>
  <c r="G43" i="1"/>
  <c r="G37" i="1"/>
  <c r="G36" i="1"/>
  <c r="G35" i="1"/>
  <c r="G34" i="1"/>
  <c r="G33" i="1"/>
  <c r="G32" i="1"/>
  <c r="G31" i="1"/>
  <c r="G21" i="1"/>
  <c r="G22" i="1" s="1"/>
  <c r="G12" i="1"/>
  <c r="G38" i="1" l="1"/>
  <c r="G52" i="1"/>
  <c r="G59" i="1" l="1"/>
  <c r="D86" i="1"/>
  <c r="C78" i="1"/>
  <c r="C79" i="1" l="1"/>
  <c r="C76" i="1"/>
  <c r="C80" i="1"/>
  <c r="C77" i="1" l="1"/>
  <c r="G62" i="1"/>
  <c r="G60" i="1" l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<sst xmlns="http://schemas.openxmlformats.org/spreadsheetml/2006/main" count="148" uniqueCount="98">
  <si>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</si>
  <si>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</si>
  <si>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</si>
  <si>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</si>
  <si>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</si>
  <si>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</si>
  <si>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</si>
  <si>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</si>
  <si>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</si>
  <si>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</si>
  <si>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</si>
  <si>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</si>
  <si>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</si>
  <si>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</si>
  <si>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</si>
  <si>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</si>
  <si>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</si>
  <si>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</si>
  <si>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</si>
  <si>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</si>
  <si>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</si>
  <si>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</si>
  <si>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</si>
  <si>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</si>
  <si>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</si>
  <si>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</si>
  <si>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</si>
  <si>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</si>
  <si>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</si>
  <si>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</si>
  <si>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</si>
  <si>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</si>
  <si>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</si>
  <si>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</si>
  <si>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</si>
  <si>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</si>
  <si>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</si>
  <si>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</si>
  <si>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</si>
  <si>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</si>
  <si>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</si>
  <si>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</si>
  <si>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</si>
  <si>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</si>
  <si>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</si>
  <si>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</si>
  <si>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</si>
  <si>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</si>
  <si>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</si>
  <si>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</si>
  <si>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</si>
  <si>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</si>
  <si>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</si>
  <si>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</si>
  <si>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</si>
  <si>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</si>
  <si>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</si>
  <si>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Aradura</t>
  </si>
  <si>
    <t>Rastraje</t>
  </si>
  <si>
    <t>kg</t>
  </si>
  <si>
    <t>Lt</t>
  </si>
  <si>
    <t>ARAUCANIA</t>
  </si>
  <si>
    <t>VILCÚN</t>
  </si>
  <si>
    <t>INTERNO-FORRAJE</t>
  </si>
  <si>
    <t>Vibrocultivador</t>
  </si>
  <si>
    <t>Rodon</t>
  </si>
  <si>
    <t>Siembra</t>
  </si>
  <si>
    <t>SEMILLA</t>
  </si>
  <si>
    <t>FERTILIZANTES</t>
  </si>
  <si>
    <t>Kg</t>
  </si>
  <si>
    <t>Superfosfato Triple</t>
  </si>
  <si>
    <t>Marzo</t>
  </si>
  <si>
    <t>Muriato de Potasio</t>
  </si>
  <si>
    <t>P. SUPLEMENTARIA</t>
  </si>
  <si>
    <t>Ballica/Avena</t>
  </si>
  <si>
    <t>Aplicación Agroquímicos</t>
  </si>
  <si>
    <t>Aplic.barbecho químico</t>
  </si>
  <si>
    <t>Marzo-abril</t>
  </si>
  <si>
    <t>Aplicación fertilizantes</t>
  </si>
  <si>
    <t>Avena</t>
  </si>
  <si>
    <t>Marzo-Abril</t>
  </si>
  <si>
    <t>Ballica anual</t>
  </si>
  <si>
    <t>Marzo- Abril</t>
  </si>
  <si>
    <t>Nitromag</t>
  </si>
  <si>
    <t>Mayo-Junio</t>
  </si>
  <si>
    <t>PRODUCTOS QUIMICOS</t>
  </si>
  <si>
    <t>Glifosato</t>
  </si>
  <si>
    <t>Febrero-Marzo</t>
  </si>
  <si>
    <t>Desinfectante semilla</t>
  </si>
  <si>
    <t>JH</t>
  </si>
  <si>
    <t>$/há</t>
  </si>
  <si>
    <t>PRECIO ESPERADO ($/fardo)</t>
  </si>
  <si>
    <t>Rendimiento  (fardos/há)</t>
  </si>
  <si>
    <t>Costo unitario ($/ fardos) (*)</t>
  </si>
  <si>
    <t>ESCENARIOS COSTO UNITARIO  ($/fardos)</t>
  </si>
  <si>
    <t>SEQUIA</t>
  </si>
  <si>
    <t>COSTO TOTAL/há.</t>
  </si>
  <si>
    <t>RENDIMIENTO (fardos/há)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</si>
</sst>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_-;\-* #,##0_-;_-* &quot;-&quot;??_-;_-@_-"/>
    <numFmt numFmtId="169" formatCode="_-* #,##0.0_-;\-* #,##0.0_-;_-* &quot;-&quot;??_-;_-@_-"/>
    <numFmt numFmtId="170" formatCode="#,##0_ ;\-#,##0\ 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11"/>
      <color rgb="FFFF0000"/>
      <name val="Calibri"/>
      <family val="2"/>
    </font>
    <font>
      <b/>
      <sz val="7"/>
      <name val="Calibri"/>
      <family val="2"/>
    </font>
    <font>
      <b/>
      <sz val="7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13" fillId="0" borderId="17"/>
    <xf numFmtId="43" fontId="15" fillId="0" borderId="0" applyFont="0" applyFill="0" applyBorder="0" applyAlignment="0" applyProtection="0"/>
    <xf numFmtId="167" fontId="15" fillId="0" borderId="17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9" fillId="6" borderId="17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7" xfId="0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49" fontId="2" fillId="2" borderId="41" xfId="0" applyNumberFormat="1" applyFont="1" applyFill="1" applyBorder="1" applyAlignment="1">
      <alignment horizontal="center"/>
    </xf>
    <xf numFmtId="3" fontId="2" fillId="2" borderId="4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horizontal="center"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0" fontId="2" fillId="0" borderId="48" xfId="0" applyFont="1" applyBorder="1" applyAlignment="1">
      <alignment horizontal="right" vertical="center"/>
    </xf>
    <xf numFmtId="3" fontId="16" fillId="0" borderId="41" xfId="0" applyNumberFormat="1" applyFont="1" applyBorder="1" applyAlignment="1">
      <alignment horizontal="center"/>
    </xf>
    <xf numFmtId="0" fontId="14" fillId="0" borderId="48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170" fontId="2" fillId="0" borderId="48" xfId="3" applyNumberFormat="1" applyFont="1" applyBorder="1" applyAlignment="1">
      <alignment vertical="center"/>
    </xf>
    <xf numFmtId="168" fontId="2" fillId="0" borderId="48" xfId="3" applyNumberFormat="1" applyFont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vertical="center"/>
    </xf>
    <xf numFmtId="3" fontId="17" fillId="0" borderId="41" xfId="0" applyNumberFormat="1" applyFont="1" applyBorder="1" applyAlignment="1">
      <alignment horizontal="left"/>
    </xf>
    <xf numFmtId="169" fontId="17" fillId="0" borderId="41" xfId="2" applyNumberFormat="1" applyFont="1" applyBorder="1" applyAlignment="1">
      <alignment horizontal="center"/>
    </xf>
    <xf numFmtId="3" fontId="16" fillId="0" borderId="41" xfId="0" applyNumberFormat="1" applyFont="1" applyBorder="1" applyProtection="1">
      <protection hidden="1"/>
    </xf>
    <xf numFmtId="3" fontId="16" fillId="0" borderId="41" xfId="0" applyNumberFormat="1" applyFont="1" applyFill="1" applyBorder="1"/>
    <xf numFmtId="49" fontId="2" fillId="2" borderId="5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horizontal="right"/>
    </xf>
    <xf numFmtId="49" fontId="18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8" fillId="3" borderId="12" xfId="0" applyNumberFormat="1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/>
    </xf>
    <xf numFmtId="49" fontId="18" fillId="3" borderId="10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42" xfId="0" applyNumberFormat="1" applyFont="1" applyFill="1" applyBorder="1" applyAlignment="1">
      <alignment horizontal="center" vertical="center" wrapText="1"/>
    </xf>
    <xf numFmtId="49" fontId="18" fillId="3" borderId="42" xfId="0" applyNumberFormat="1" applyFont="1" applyFill="1" applyBorder="1" applyAlignment="1">
      <alignment horizontal="right" vertical="center" wrapText="1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49" fontId="18" fillId="3" borderId="42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0" fontId="20" fillId="0" borderId="0" xfId="0" applyNumberFormat="1" applyFont="1" applyAlignment="1"/>
    <xf numFmtId="0" fontId="0" fillId="2" borderId="49" xfId="0" applyFont="1" applyFill="1" applyBorder="1" applyAlignment="1"/>
    <xf numFmtId="0" fontId="2" fillId="2" borderId="50" xfId="0" applyFont="1" applyFill="1" applyBorder="1" applyAlignment="1">
      <alignment wrapText="1"/>
    </xf>
    <xf numFmtId="49" fontId="18" fillId="3" borderId="41" xfId="0" applyNumberFormat="1" applyFont="1" applyFill="1" applyBorder="1" applyAlignment="1">
      <alignment vertical="center" wrapText="1"/>
    </xf>
    <xf numFmtId="49" fontId="2" fillId="2" borderId="41" xfId="0" applyNumberFormat="1" applyFont="1" applyFill="1" applyBorder="1" applyAlignment="1">
      <alignment vertical="center" wrapText="1"/>
    </xf>
    <xf numFmtId="0" fontId="2" fillId="2" borderId="51" xfId="0" applyFont="1" applyFill="1" applyBorder="1" applyAlignment="1"/>
    <xf numFmtId="0" fontId="0" fillId="2" borderId="49" xfId="0" applyFont="1" applyFill="1" applyBorder="1" applyAlignment="1">
      <alignment horizontal="right"/>
    </xf>
    <xf numFmtId="0" fontId="2" fillId="2" borderId="50" xfId="0" applyFont="1" applyFill="1" applyBorder="1" applyAlignment="1">
      <alignment horizontal="right" wrapText="1"/>
    </xf>
    <xf numFmtId="3" fontId="16" fillId="0" borderId="41" xfId="0" applyNumberFormat="1" applyFont="1" applyBorder="1" applyAlignment="1" applyProtection="1">
      <alignment horizontal="right"/>
      <protection hidden="1"/>
    </xf>
    <xf numFmtId="3" fontId="3" fillId="3" borderId="5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0" fontId="3" fillId="3" borderId="41" xfId="0" applyFont="1" applyFill="1" applyBorder="1" applyAlignment="1">
      <alignment horizontal="right" vertical="center"/>
    </xf>
    <xf numFmtId="3" fontId="3" fillId="3" borderId="41" xfId="0" applyNumberFormat="1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vertical="center"/>
    </xf>
    <xf numFmtId="0" fontId="18" fillId="3" borderId="17" xfId="0" applyFont="1" applyFill="1" applyBorder="1" applyAlignment="1">
      <alignment vertical="center"/>
    </xf>
    <xf numFmtId="49" fontId="18" fillId="5" borderId="52" xfId="0" applyNumberFormat="1" applyFont="1" applyFill="1" applyBorder="1" applyAlignment="1">
      <alignment vertical="center"/>
    </xf>
    <xf numFmtId="0" fontId="18" fillId="5" borderId="53" xfId="0" applyFont="1" applyFill="1" applyBorder="1" applyAlignment="1">
      <alignment vertical="center"/>
    </xf>
    <xf numFmtId="164" fontId="18" fillId="5" borderId="54" xfId="0" applyNumberFormat="1" applyFont="1" applyFill="1" applyBorder="1" applyAlignment="1">
      <alignment vertical="center"/>
    </xf>
    <xf numFmtId="49" fontId="18" fillId="3" borderId="55" xfId="0" applyNumberFormat="1" applyFont="1" applyFill="1" applyBorder="1" applyAlignment="1">
      <alignment vertical="center"/>
    </xf>
    <xf numFmtId="164" fontId="18" fillId="3" borderId="56" xfId="0" applyNumberFormat="1" applyFont="1" applyFill="1" applyBorder="1" applyAlignment="1">
      <alignment vertical="center"/>
    </xf>
    <xf numFmtId="49" fontId="18" fillId="5" borderId="55" xfId="0" applyNumberFormat="1" applyFont="1" applyFill="1" applyBorder="1" applyAlignment="1">
      <alignment vertical="center"/>
    </xf>
    <xf numFmtId="164" fontId="18" fillId="5" borderId="56" xfId="0" applyNumberFormat="1" applyFont="1" applyFill="1" applyBorder="1" applyAlignment="1">
      <alignment vertical="center"/>
    </xf>
    <xf numFmtId="49" fontId="18" fillId="5" borderId="57" xfId="0" applyNumberFormat="1" applyFont="1" applyFill="1" applyBorder="1" applyAlignment="1">
      <alignment vertical="center"/>
    </xf>
    <xf numFmtId="0" fontId="18" fillId="5" borderId="58" xfId="0" applyFont="1" applyFill="1" applyBorder="1" applyAlignment="1">
      <alignment vertical="center"/>
    </xf>
    <xf numFmtId="164" fontId="18" fillId="5" borderId="59" xfId="0" applyNumberFormat="1" applyFont="1" applyFill="1" applyBorder="1" applyAlignment="1">
      <alignment vertical="center"/>
    </xf>
    <xf numFmtId="167" fontId="16" fillId="0" borderId="41" xfId="2" applyNumberFormat="1" applyFont="1" applyBorder="1" applyAlignment="1">
      <alignment horizontal="center"/>
    </xf>
    <xf numFmtId="0" fontId="15" fillId="9" borderId="0" xfId="0" applyNumberFormat="1" applyFont="1" applyFill="1" applyAlignment="1"/>
    <xf numFmtId="0" fontId="0" fillId="9" borderId="0" xfId="0" applyNumberFormat="1" applyFont="1" applyFill="1" applyAlignment="1"/>
    <xf numFmtId="3" fontId="16" fillId="9" borderId="41" xfId="0" applyNumberFormat="1" applyFont="1" applyFill="1" applyBorder="1"/>
    <xf numFmtId="49" fontId="21" fillId="7" borderId="39" xfId="0" applyNumberFormat="1" applyFont="1" applyFill="1" applyBorder="1" applyAlignment="1">
      <alignment vertical="center"/>
    </xf>
    <xf numFmtId="49" fontId="21" fillId="7" borderId="2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1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1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1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2" fillId="8" borderId="45" xfId="0" applyNumberFormat="1" applyFont="1" applyFill="1" applyBorder="1" applyAlignment="1">
      <alignment horizontal="center" vertical="center"/>
    </xf>
    <xf numFmtId="49" fontId="22" fillId="8" borderId="46" xfId="0" applyNumberFormat="1" applyFont="1" applyFill="1" applyBorder="1" applyAlignment="1">
      <alignment horizontal="center" vertical="center"/>
    </xf>
    <xf numFmtId="49" fontId="22" fillId="8" borderId="4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168" fontId="16" fillId="9" borderId="41" xfId="3" applyNumberFormat="1" applyFont="1" applyFill="1" applyBorder="1" applyAlignment="1">
      <alignment horizontal="left" vertical="center"/>
    </xf>
    <xf numFmtId="17" fontId="2" fillId="0" borderId="41" xfId="0" applyNumberFormat="1" applyFont="1" applyBorder="1" applyAlignment="1">
      <alignment horizontal="left" vertical="center"/>
    </xf>
    <xf numFmtId="168" fontId="2" fillId="0" borderId="41" xfId="3" applyNumberFormat="1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" fontId="16" fillId="0" borderId="41" xfId="0" applyNumberFormat="1" applyFont="1" applyBorder="1" applyAlignment="1">
      <alignment horizontal="right"/>
    </xf>
    <xf numFmtId="0" fontId="3" fillId="3" borderId="12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0" fontId="2" fillId="2" borderId="60" xfId="0" applyFont="1" applyFill="1" applyBorder="1" applyAlignment="1"/>
    <xf numFmtId="14" fontId="2" fillId="2" borderId="50" xfId="0" applyNumberFormat="1" applyFont="1" applyFill="1" applyBorder="1" applyAlignment="1"/>
    <xf numFmtId="0" fontId="17" fillId="0" borderId="41" xfId="0" applyFont="1" applyBorder="1" applyAlignment="1">
      <alignment horizontal="left"/>
    </xf>
    <xf numFmtId="0" fontId="16" fillId="0" borderId="41" xfId="0" applyFont="1" applyFill="1" applyBorder="1" applyAlignment="1">
      <alignment horizontal="left" vertical="center"/>
    </xf>
    <xf numFmtId="166" fontId="2" fillId="0" borderId="41" xfId="0" applyNumberFormat="1" applyFont="1" applyBorder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76200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76200"/>
          <a:ext cx="6915150" cy="126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63" workbookViewId="0">
      <selection activeCell="J6" sqref="J6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6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42"/>
    </row>
    <row r="2" spans="1:8" ht="15" customHeight="1" x14ac:dyDescent="0.25">
      <c r="A2" s="2"/>
      <c r="B2" s="2"/>
      <c r="C2" s="2"/>
      <c r="D2" s="2"/>
      <c r="E2" s="2"/>
      <c r="F2" s="2"/>
      <c r="G2" s="42"/>
    </row>
    <row r="3" spans="1:8" ht="15" customHeight="1" x14ac:dyDescent="0.25">
      <c r="A3" s="2"/>
      <c r="B3" s="2"/>
      <c r="C3" s="2"/>
      <c r="D3" s="2"/>
      <c r="E3" s="2"/>
      <c r="F3" s="2"/>
      <c r="G3" s="42"/>
    </row>
    <row r="4" spans="1:8" ht="15" customHeight="1" x14ac:dyDescent="0.25">
      <c r="A4" s="2"/>
      <c r="B4" s="2"/>
      <c r="C4" s="2"/>
      <c r="D4" s="2"/>
      <c r="E4" s="2"/>
      <c r="F4" s="2"/>
      <c r="G4" s="42"/>
    </row>
    <row r="5" spans="1:8" ht="15" customHeight="1" x14ac:dyDescent="0.25">
      <c r="A5" s="2"/>
      <c r="B5" s="2"/>
      <c r="C5" s="2"/>
      <c r="D5" s="2"/>
      <c r="E5" s="2"/>
      <c r="F5" s="2"/>
      <c r="G5" s="42"/>
    </row>
    <row r="6" spans="1:8" ht="15" customHeight="1" x14ac:dyDescent="0.25">
      <c r="A6" s="2"/>
      <c r="B6" s="2"/>
      <c r="C6" s="2"/>
      <c r="D6" s="2"/>
      <c r="E6" s="2"/>
      <c r="F6" s="2"/>
      <c r="G6" s="42"/>
    </row>
    <row r="7" spans="1:8" ht="15" customHeight="1" x14ac:dyDescent="0.25">
      <c r="A7" s="2"/>
      <c r="B7" s="2"/>
      <c r="C7" s="2"/>
      <c r="D7" s="2"/>
      <c r="E7" s="2"/>
      <c r="F7" s="2"/>
      <c r="G7" s="42"/>
    </row>
    <row r="8" spans="1:8" ht="15" customHeight="1" x14ac:dyDescent="0.25">
      <c r="A8" s="2"/>
      <c r="B8" s="118"/>
      <c r="C8" s="118"/>
      <c r="D8" s="2"/>
      <c r="E8" s="3"/>
      <c r="F8" s="3"/>
      <c r="G8" s="123"/>
    </row>
    <row r="9" spans="1:8" ht="12.2" customHeight="1" x14ac:dyDescent="0.25">
      <c r="A9" s="15"/>
      <c r="B9" s="120" t="s">
        <v>0</v>
      </c>
      <c r="C9" s="164" t="s">
        <v>73</v>
      </c>
      <c r="D9" s="169"/>
      <c r="E9" s="148" t="s">
        <v>97</v>
      </c>
      <c r="F9" s="149"/>
      <c r="G9" s="161">
        <v>350</v>
      </c>
      <c r="H9" s="117"/>
    </row>
    <row r="10" spans="1:8" ht="18" customHeight="1" x14ac:dyDescent="0.25">
      <c r="A10" s="15"/>
      <c r="B10" s="121" t="s">
        <v>1</v>
      </c>
      <c r="C10" s="171" t="s">
        <v>74</v>
      </c>
      <c r="D10" s="169"/>
      <c r="E10" s="150" t="s">
        <v>2</v>
      </c>
      <c r="F10" s="151"/>
      <c r="G10" s="162">
        <v>44600</v>
      </c>
    </row>
    <row r="11" spans="1:8" ht="18" customHeight="1" x14ac:dyDescent="0.25">
      <c r="A11" s="15"/>
      <c r="B11" s="121" t="s">
        <v>3</v>
      </c>
      <c r="C11" s="164" t="s">
        <v>55</v>
      </c>
      <c r="D11" s="169"/>
      <c r="E11" s="150" t="s">
        <v>91</v>
      </c>
      <c r="F11" s="151"/>
      <c r="G11" s="163">
        <v>4500</v>
      </c>
    </row>
    <row r="12" spans="1:8" ht="11.25" customHeight="1" x14ac:dyDescent="0.25">
      <c r="A12" s="15"/>
      <c r="B12" s="121" t="s">
        <v>4</v>
      </c>
      <c r="C12" s="164" t="s">
        <v>61</v>
      </c>
      <c r="D12" s="169"/>
      <c r="E12" s="65" t="s">
        <v>5</v>
      </c>
      <c r="F12" s="122"/>
      <c r="G12" s="163">
        <f>G9*G11</f>
        <v>1575000</v>
      </c>
    </row>
    <row r="13" spans="1:8" ht="11.25" customHeight="1" x14ac:dyDescent="0.25">
      <c r="A13" s="15"/>
      <c r="B13" s="121" t="s">
        <v>6</v>
      </c>
      <c r="C13" s="172" t="s">
        <v>62</v>
      </c>
      <c r="D13" s="169"/>
      <c r="E13" s="150" t="s">
        <v>7</v>
      </c>
      <c r="F13" s="151"/>
      <c r="G13" s="164" t="s">
        <v>63</v>
      </c>
    </row>
    <row r="14" spans="1:8" ht="13.7" customHeight="1" x14ac:dyDescent="0.25">
      <c r="A14" s="15"/>
      <c r="B14" s="121" t="s">
        <v>8</v>
      </c>
      <c r="C14" s="172" t="s">
        <v>62</v>
      </c>
      <c r="D14" s="169"/>
      <c r="E14" s="150" t="s">
        <v>9</v>
      </c>
      <c r="F14" s="151"/>
      <c r="G14" s="162">
        <v>44896</v>
      </c>
    </row>
    <row r="15" spans="1:8" ht="25.5" customHeight="1" x14ac:dyDescent="0.25">
      <c r="A15" s="15"/>
      <c r="B15" s="121" t="s">
        <v>10</v>
      </c>
      <c r="C15" s="173">
        <v>44713</v>
      </c>
      <c r="D15" s="169"/>
      <c r="E15" s="152" t="s">
        <v>11</v>
      </c>
      <c r="F15" s="153"/>
      <c r="G15" s="164" t="s">
        <v>95</v>
      </c>
    </row>
    <row r="16" spans="1:8" ht="12.2" customHeight="1" x14ac:dyDescent="0.25">
      <c r="A16" s="2"/>
      <c r="B16" s="119"/>
      <c r="C16" s="170"/>
      <c r="D16" s="66"/>
      <c r="E16" s="67"/>
      <c r="F16" s="67"/>
      <c r="G16" s="124"/>
    </row>
    <row r="17" spans="1:14" ht="12.2" customHeight="1" x14ac:dyDescent="0.25">
      <c r="A17" s="5"/>
      <c r="B17" s="154" t="s">
        <v>12</v>
      </c>
      <c r="C17" s="155"/>
      <c r="D17" s="155"/>
      <c r="E17" s="155"/>
      <c r="F17" s="155"/>
      <c r="G17" s="155"/>
    </row>
    <row r="18" spans="1:14" ht="12.2" customHeight="1" x14ac:dyDescent="0.25">
      <c r="A18" s="2"/>
      <c r="B18" s="68"/>
      <c r="C18" s="69"/>
      <c r="D18" s="69"/>
      <c r="E18" s="69"/>
      <c r="F18" s="70"/>
      <c r="G18" s="71"/>
    </row>
    <row r="19" spans="1:14" ht="12.2" customHeight="1" x14ac:dyDescent="0.25">
      <c r="A19" s="4"/>
      <c r="B19" s="72" t="s">
        <v>13</v>
      </c>
      <c r="C19" s="73"/>
      <c r="D19" s="74"/>
      <c r="E19" s="74"/>
      <c r="F19" s="74"/>
      <c r="G19" s="75"/>
    </row>
    <row r="20" spans="1:14" ht="24" customHeight="1" x14ac:dyDescent="0.25">
      <c r="A20" s="5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14" ht="12.75" customHeight="1" x14ac:dyDescent="0.25">
      <c r="A21" s="5"/>
      <c r="B21" s="61" t="s">
        <v>75</v>
      </c>
      <c r="C21" s="53" t="s">
        <v>89</v>
      </c>
      <c r="D21" s="62">
        <v>1</v>
      </c>
      <c r="E21" s="165" t="s">
        <v>71</v>
      </c>
      <c r="F21" s="165">
        <v>16000</v>
      </c>
      <c r="G21" s="125">
        <f>D21*F21</f>
        <v>16000</v>
      </c>
    </row>
    <row r="22" spans="1:14" ht="12.75" customHeight="1" x14ac:dyDescent="0.25">
      <c r="A22" s="5"/>
      <c r="B22" s="6" t="s">
        <v>20</v>
      </c>
      <c r="C22" s="7"/>
      <c r="D22" s="7"/>
      <c r="E22" s="168"/>
      <c r="F22" s="168"/>
      <c r="G22" s="126">
        <f>SUM(G21)</f>
        <v>16000</v>
      </c>
    </row>
    <row r="23" spans="1:14" ht="12.2" customHeight="1" x14ac:dyDescent="0.25">
      <c r="A23" s="2"/>
      <c r="B23" s="68"/>
      <c r="C23" s="70"/>
      <c r="D23" s="70"/>
      <c r="E23" s="70"/>
      <c r="F23" s="77"/>
      <c r="G23" s="78"/>
    </row>
    <row r="24" spans="1:14" ht="12.2" customHeight="1" x14ac:dyDescent="0.25">
      <c r="A24" s="4"/>
      <c r="B24" s="79" t="s">
        <v>21</v>
      </c>
      <c r="C24" s="80"/>
      <c r="D24" s="81"/>
      <c r="E24" s="81"/>
      <c r="F24" s="82"/>
      <c r="G24" s="83"/>
    </row>
    <row r="25" spans="1:14" ht="24" customHeight="1" x14ac:dyDescent="0.25">
      <c r="A25" s="4"/>
      <c r="B25" s="84" t="s">
        <v>14</v>
      </c>
      <c r="C25" s="85" t="s">
        <v>15</v>
      </c>
      <c r="D25" s="85" t="s">
        <v>16</v>
      </c>
      <c r="E25" s="84" t="s">
        <v>56</v>
      </c>
      <c r="F25" s="85" t="s">
        <v>18</v>
      </c>
      <c r="G25" s="84" t="s">
        <v>19</v>
      </c>
    </row>
    <row r="26" spans="1:14" ht="12.2" customHeight="1" x14ac:dyDescent="0.25">
      <c r="A26" s="4"/>
      <c r="B26" s="86"/>
      <c r="C26" s="87" t="s">
        <v>56</v>
      </c>
      <c r="D26" s="87" t="s">
        <v>56</v>
      </c>
      <c r="E26" s="87" t="s">
        <v>56</v>
      </c>
      <c r="F26" s="88" t="s">
        <v>56</v>
      </c>
      <c r="G26" s="89"/>
    </row>
    <row r="27" spans="1:14" ht="12.2" customHeight="1" x14ac:dyDescent="0.25">
      <c r="A27" s="4"/>
      <c r="B27" s="8" t="s">
        <v>22</v>
      </c>
      <c r="C27" s="9"/>
      <c r="D27" s="9"/>
      <c r="E27" s="9"/>
      <c r="F27" s="90"/>
      <c r="G27" s="49"/>
    </row>
    <row r="28" spans="1:14" ht="12.2" customHeight="1" x14ac:dyDescent="0.25">
      <c r="A28" s="2"/>
      <c r="B28" s="91"/>
      <c r="C28" s="92"/>
      <c r="D28" s="92"/>
      <c r="E28" s="92"/>
      <c r="F28" s="93"/>
      <c r="G28" s="94"/>
    </row>
    <row r="29" spans="1:14" ht="12.2" customHeight="1" x14ac:dyDescent="0.25">
      <c r="A29" s="4"/>
      <c r="B29" s="79" t="s">
        <v>23</v>
      </c>
      <c r="C29" s="80"/>
      <c r="D29" s="81"/>
      <c r="E29" s="81"/>
      <c r="F29" s="82"/>
      <c r="G29" s="83"/>
    </row>
    <row r="30" spans="1:14" ht="24" customHeight="1" x14ac:dyDescent="0.25">
      <c r="A30" s="4"/>
      <c r="B30" s="95" t="s">
        <v>14</v>
      </c>
      <c r="C30" s="95" t="s">
        <v>15</v>
      </c>
      <c r="D30" s="95" t="s">
        <v>16</v>
      </c>
      <c r="E30" s="95" t="s">
        <v>17</v>
      </c>
      <c r="F30" s="96" t="s">
        <v>18</v>
      </c>
      <c r="G30" s="95" t="s">
        <v>19</v>
      </c>
    </row>
    <row r="31" spans="1:14" ht="12.75" customHeight="1" x14ac:dyDescent="0.25">
      <c r="A31" s="5"/>
      <c r="B31" s="64" t="s">
        <v>76</v>
      </c>
      <c r="C31" s="53" t="s">
        <v>24</v>
      </c>
      <c r="D31" s="142">
        <v>0.03</v>
      </c>
      <c r="E31" s="165" t="s">
        <v>87</v>
      </c>
      <c r="F31" s="145">
        <v>300000</v>
      </c>
      <c r="G31" s="63">
        <f>D31*F31</f>
        <v>9000</v>
      </c>
      <c r="H31" s="143"/>
      <c r="I31" s="144"/>
      <c r="J31" s="144"/>
      <c r="K31" s="144"/>
      <c r="L31" s="144"/>
      <c r="M31" s="144"/>
    </row>
    <row r="32" spans="1:14" ht="12.75" customHeight="1" x14ac:dyDescent="0.25">
      <c r="A32" s="5"/>
      <c r="B32" s="64" t="s">
        <v>57</v>
      </c>
      <c r="C32" s="53" t="s">
        <v>24</v>
      </c>
      <c r="D32" s="142">
        <v>0.06</v>
      </c>
      <c r="E32" s="165" t="s">
        <v>77</v>
      </c>
      <c r="F32" s="145">
        <v>300000</v>
      </c>
      <c r="G32" s="63">
        <f>D32*F32</f>
        <v>18000</v>
      </c>
      <c r="H32" s="143"/>
      <c r="I32" s="144"/>
      <c r="J32" s="144"/>
      <c r="K32" s="144"/>
      <c r="L32" s="144"/>
      <c r="M32" s="144"/>
      <c r="N32" s="144"/>
    </row>
    <row r="33" spans="1:11" ht="12.75" customHeight="1" x14ac:dyDescent="0.25">
      <c r="A33" s="5"/>
      <c r="B33" s="64" t="s">
        <v>58</v>
      </c>
      <c r="C33" s="53" t="s">
        <v>24</v>
      </c>
      <c r="D33" s="142">
        <v>0.11</v>
      </c>
      <c r="E33" s="165" t="s">
        <v>77</v>
      </c>
      <c r="F33" s="145">
        <v>300000</v>
      </c>
      <c r="G33" s="63">
        <f t="shared" ref="G33:G34" si="0">D33*F33</f>
        <v>33000</v>
      </c>
    </row>
    <row r="34" spans="1:11" ht="12.75" customHeight="1" x14ac:dyDescent="0.25">
      <c r="A34" s="5"/>
      <c r="B34" s="64" t="s">
        <v>64</v>
      </c>
      <c r="C34" s="53" t="s">
        <v>24</v>
      </c>
      <c r="D34" s="142">
        <v>0.06</v>
      </c>
      <c r="E34" s="165" t="s">
        <v>77</v>
      </c>
      <c r="F34" s="145">
        <v>300000</v>
      </c>
      <c r="G34" s="63">
        <f t="shared" si="0"/>
        <v>18000</v>
      </c>
    </row>
    <row r="35" spans="1:11" ht="12.75" customHeight="1" x14ac:dyDescent="0.25">
      <c r="A35" s="5"/>
      <c r="B35" s="64" t="s">
        <v>65</v>
      </c>
      <c r="C35" s="53" t="s">
        <v>24</v>
      </c>
      <c r="D35" s="142">
        <v>0.04</v>
      </c>
      <c r="E35" s="165" t="s">
        <v>77</v>
      </c>
      <c r="F35" s="145">
        <v>200000</v>
      </c>
      <c r="G35" s="63">
        <f>D35*F35</f>
        <v>8000</v>
      </c>
    </row>
    <row r="36" spans="1:11" ht="12.75" customHeight="1" x14ac:dyDescent="0.25">
      <c r="A36" s="5"/>
      <c r="B36" s="61" t="s">
        <v>66</v>
      </c>
      <c r="C36" s="53" t="s">
        <v>24</v>
      </c>
      <c r="D36" s="142">
        <v>0.06</v>
      </c>
      <c r="E36" s="165" t="s">
        <v>77</v>
      </c>
      <c r="F36" s="145">
        <v>300000</v>
      </c>
      <c r="G36" s="63">
        <f>D36*F36</f>
        <v>18000</v>
      </c>
    </row>
    <row r="37" spans="1:11" ht="12.75" customHeight="1" x14ac:dyDescent="0.25">
      <c r="A37" s="5"/>
      <c r="B37" s="61" t="s">
        <v>78</v>
      </c>
      <c r="C37" s="53" t="s">
        <v>24</v>
      </c>
      <c r="D37" s="142">
        <v>0.09</v>
      </c>
      <c r="E37" s="165" t="s">
        <v>77</v>
      </c>
      <c r="F37" s="145">
        <v>200000</v>
      </c>
      <c r="G37" s="63">
        <f t="shared" ref="G37" si="1">D37*F37</f>
        <v>18000</v>
      </c>
    </row>
    <row r="38" spans="1:11" ht="12.75" customHeight="1" x14ac:dyDescent="0.25">
      <c r="A38" s="4"/>
      <c r="B38" s="8" t="s">
        <v>25</v>
      </c>
      <c r="C38" s="9"/>
      <c r="D38" s="9"/>
      <c r="E38" s="166"/>
      <c r="F38" s="9"/>
      <c r="G38" s="127">
        <f>SUM(G31:G37)</f>
        <v>122000</v>
      </c>
    </row>
    <row r="39" spans="1:11" ht="12.2" customHeight="1" x14ac:dyDescent="0.25">
      <c r="A39" s="2"/>
      <c r="B39" s="91"/>
      <c r="C39" s="92"/>
      <c r="D39" s="92"/>
      <c r="E39" s="167"/>
      <c r="F39" s="93"/>
      <c r="G39" s="94"/>
    </row>
    <row r="40" spans="1:11" ht="12.2" customHeight="1" x14ac:dyDescent="0.25">
      <c r="A40" s="4"/>
      <c r="B40" s="79" t="s">
        <v>26</v>
      </c>
      <c r="C40" s="80"/>
      <c r="D40" s="81"/>
      <c r="E40" s="83"/>
      <c r="F40" s="82"/>
      <c r="G40" s="83"/>
    </row>
    <row r="41" spans="1:11" ht="24" customHeight="1" x14ac:dyDescent="0.25">
      <c r="A41" s="4"/>
      <c r="B41" s="97" t="s">
        <v>27</v>
      </c>
      <c r="C41" s="97" t="s">
        <v>28</v>
      </c>
      <c r="D41" s="97" t="s">
        <v>29</v>
      </c>
      <c r="E41" s="98" t="s">
        <v>17</v>
      </c>
      <c r="F41" s="97" t="s">
        <v>18</v>
      </c>
      <c r="G41" s="98" t="s">
        <v>19</v>
      </c>
      <c r="K41" s="39"/>
    </row>
    <row r="42" spans="1:11" ht="12.75" customHeight="1" x14ac:dyDescent="0.25">
      <c r="A42" s="15"/>
      <c r="B42" s="54" t="s">
        <v>67</v>
      </c>
      <c r="C42" s="55"/>
      <c r="D42" s="55"/>
      <c r="E42" s="52"/>
      <c r="F42" s="56"/>
      <c r="G42" s="57"/>
      <c r="K42" s="39"/>
    </row>
    <row r="43" spans="1:11" ht="12.75" customHeight="1" x14ac:dyDescent="0.25">
      <c r="A43" s="15"/>
      <c r="B43" s="58" t="s">
        <v>79</v>
      </c>
      <c r="C43" s="55" t="s">
        <v>59</v>
      </c>
      <c r="D43" s="55">
        <v>80</v>
      </c>
      <c r="E43" s="52" t="s">
        <v>80</v>
      </c>
      <c r="F43" s="56">
        <v>650</v>
      </c>
      <c r="G43" s="57">
        <f>D43*F43</f>
        <v>52000</v>
      </c>
    </row>
    <row r="44" spans="1:11" ht="12.75" customHeight="1" x14ac:dyDescent="0.25">
      <c r="A44" s="15"/>
      <c r="B44" s="58" t="s">
        <v>81</v>
      </c>
      <c r="C44" s="55" t="s">
        <v>59</v>
      </c>
      <c r="D44" s="55">
        <v>25</v>
      </c>
      <c r="E44" s="52" t="s">
        <v>82</v>
      </c>
      <c r="F44" s="56">
        <v>3600</v>
      </c>
      <c r="G44" s="57">
        <f>D44*F44</f>
        <v>90000</v>
      </c>
    </row>
    <row r="45" spans="1:11" ht="12.75" customHeight="1" x14ac:dyDescent="0.25">
      <c r="A45" s="15"/>
      <c r="B45" s="54" t="s">
        <v>68</v>
      </c>
      <c r="C45" s="55"/>
      <c r="D45" s="55"/>
      <c r="E45" s="52"/>
      <c r="F45" s="56"/>
      <c r="G45" s="57"/>
    </row>
    <row r="46" spans="1:11" ht="12.75" customHeight="1" x14ac:dyDescent="0.25">
      <c r="A46" s="15"/>
      <c r="B46" s="59" t="s">
        <v>70</v>
      </c>
      <c r="C46" s="55" t="s">
        <v>69</v>
      </c>
      <c r="D46" s="55">
        <v>300</v>
      </c>
      <c r="E46" s="52" t="s">
        <v>80</v>
      </c>
      <c r="F46" s="56">
        <v>1144</v>
      </c>
      <c r="G46" s="57">
        <f t="shared" ref="G46:G51" si="2">D46*F46</f>
        <v>343200</v>
      </c>
    </row>
    <row r="47" spans="1:11" ht="12.75" customHeight="1" x14ac:dyDescent="0.25">
      <c r="A47" s="15"/>
      <c r="B47" s="59" t="s">
        <v>72</v>
      </c>
      <c r="C47" s="55" t="s">
        <v>69</v>
      </c>
      <c r="D47" s="55">
        <v>100</v>
      </c>
      <c r="E47" s="52" t="s">
        <v>80</v>
      </c>
      <c r="F47" s="56">
        <v>1120</v>
      </c>
      <c r="G47" s="57">
        <f t="shared" si="2"/>
        <v>112000</v>
      </c>
    </row>
    <row r="48" spans="1:11" ht="12.75" customHeight="1" x14ac:dyDescent="0.25">
      <c r="A48" s="15"/>
      <c r="B48" s="59" t="s">
        <v>83</v>
      </c>
      <c r="C48" s="55" t="s">
        <v>59</v>
      </c>
      <c r="D48" s="55">
        <v>300</v>
      </c>
      <c r="E48" s="52" t="s">
        <v>84</v>
      </c>
      <c r="F48" s="56">
        <v>700</v>
      </c>
      <c r="G48" s="57">
        <f t="shared" si="2"/>
        <v>210000</v>
      </c>
    </row>
    <row r="49" spans="1:9" ht="12.75" customHeight="1" x14ac:dyDescent="0.25">
      <c r="A49" s="15"/>
      <c r="B49" s="54" t="s">
        <v>85</v>
      </c>
      <c r="C49" s="55"/>
      <c r="D49" s="55"/>
      <c r="E49" s="52"/>
      <c r="F49" s="56">
        <v>0</v>
      </c>
      <c r="G49" s="57"/>
    </row>
    <row r="50" spans="1:9" ht="12.75" customHeight="1" x14ac:dyDescent="0.25">
      <c r="A50" s="15"/>
      <c r="B50" s="59" t="s">
        <v>86</v>
      </c>
      <c r="C50" s="55" t="s">
        <v>60</v>
      </c>
      <c r="D50" s="55">
        <v>3</v>
      </c>
      <c r="E50" s="52" t="s">
        <v>87</v>
      </c>
      <c r="F50" s="56">
        <v>15500</v>
      </c>
      <c r="G50" s="57">
        <f t="shared" si="2"/>
        <v>46500</v>
      </c>
    </row>
    <row r="51" spans="1:9" ht="12.75" customHeight="1" x14ac:dyDescent="0.25">
      <c r="A51" s="15"/>
      <c r="B51" s="59" t="s">
        <v>88</v>
      </c>
      <c r="C51" s="55" t="s">
        <v>60</v>
      </c>
      <c r="D51" s="55">
        <v>0.3</v>
      </c>
      <c r="E51" s="52" t="s">
        <v>71</v>
      </c>
      <c r="F51" s="60">
        <v>36000</v>
      </c>
      <c r="G51" s="57">
        <f t="shared" si="2"/>
        <v>10800</v>
      </c>
    </row>
    <row r="52" spans="1:9" ht="13.7" customHeight="1" x14ac:dyDescent="0.25">
      <c r="A52" s="15"/>
      <c r="B52" s="99" t="s">
        <v>30</v>
      </c>
      <c r="C52" s="100"/>
      <c r="D52" s="100"/>
      <c r="E52" s="128"/>
      <c r="F52" s="128"/>
      <c r="G52" s="129">
        <f>SUM(G43:G51)</f>
        <v>864500</v>
      </c>
    </row>
    <row r="53" spans="1:9" ht="12.2" customHeight="1" x14ac:dyDescent="0.25">
      <c r="A53" s="2"/>
      <c r="B53" s="101"/>
      <c r="C53" s="102"/>
      <c r="D53" s="102"/>
      <c r="E53" s="103"/>
      <c r="F53" s="104"/>
      <c r="G53" s="105"/>
    </row>
    <row r="54" spans="1:9" ht="12.2" customHeight="1" x14ac:dyDescent="0.25">
      <c r="A54" s="4"/>
      <c r="B54" s="79" t="s">
        <v>31</v>
      </c>
      <c r="C54" s="80"/>
      <c r="D54" s="81"/>
      <c r="E54" s="81"/>
      <c r="F54" s="82"/>
      <c r="G54" s="83"/>
    </row>
    <row r="55" spans="1:9" ht="24" customHeight="1" x14ac:dyDescent="0.25">
      <c r="A55" s="4"/>
      <c r="B55" s="106" t="s">
        <v>32</v>
      </c>
      <c r="C55" s="97" t="s">
        <v>28</v>
      </c>
      <c r="D55" s="97" t="s">
        <v>29</v>
      </c>
      <c r="E55" s="106" t="s">
        <v>17</v>
      </c>
      <c r="F55" s="97" t="s">
        <v>18</v>
      </c>
      <c r="G55" s="106" t="s">
        <v>19</v>
      </c>
    </row>
    <row r="56" spans="1:9" ht="16.5" customHeight="1" x14ac:dyDescent="0.25">
      <c r="A56" s="15"/>
      <c r="B56" s="107" t="s">
        <v>56</v>
      </c>
      <c r="C56" s="108" t="s">
        <v>56</v>
      </c>
      <c r="D56" s="108" t="s">
        <v>56</v>
      </c>
      <c r="E56" s="40" t="s">
        <v>56</v>
      </c>
      <c r="F56" s="41" t="s">
        <v>56</v>
      </c>
      <c r="G56" s="41"/>
    </row>
    <row r="57" spans="1:9" ht="13.7" customHeight="1" x14ac:dyDescent="0.25">
      <c r="A57" s="4"/>
      <c r="B57" s="109" t="s">
        <v>33</v>
      </c>
      <c r="C57" s="110"/>
      <c r="D57" s="110"/>
      <c r="E57" s="111"/>
      <c r="F57" s="112"/>
      <c r="G57" s="113"/>
      <c r="I57" s="47"/>
    </row>
    <row r="58" spans="1:9" ht="12.2" customHeight="1" x14ac:dyDescent="0.25">
      <c r="A58" s="2"/>
      <c r="B58" s="114"/>
      <c r="C58" s="114"/>
      <c r="D58" s="114"/>
      <c r="E58" s="114"/>
      <c r="F58" s="115"/>
      <c r="G58" s="116"/>
    </row>
    <row r="59" spans="1:9" ht="12.2" customHeight="1" x14ac:dyDescent="0.25">
      <c r="A59" s="15"/>
      <c r="B59" s="132" t="s">
        <v>34</v>
      </c>
      <c r="C59" s="133"/>
      <c r="D59" s="133"/>
      <c r="E59" s="133"/>
      <c r="F59" s="133"/>
      <c r="G59" s="134">
        <f>G22+G27+G38+G52+G57</f>
        <v>1002500</v>
      </c>
    </row>
    <row r="60" spans="1:9" ht="12.2" customHeight="1" x14ac:dyDescent="0.25">
      <c r="A60" s="15"/>
      <c r="B60" s="135" t="s">
        <v>35</v>
      </c>
      <c r="C60" s="131"/>
      <c r="D60" s="131"/>
      <c r="E60" s="131"/>
      <c r="F60" s="131"/>
      <c r="G60" s="136">
        <f>G59*0.05</f>
        <v>50125</v>
      </c>
    </row>
    <row r="61" spans="1:9" ht="12.2" customHeight="1" x14ac:dyDescent="0.25">
      <c r="A61" s="15"/>
      <c r="B61" s="137" t="s">
        <v>36</v>
      </c>
      <c r="C61" s="130"/>
      <c r="D61" s="130"/>
      <c r="E61" s="130"/>
      <c r="F61" s="130"/>
      <c r="G61" s="138">
        <f>G60+G59</f>
        <v>1052625</v>
      </c>
    </row>
    <row r="62" spans="1:9" ht="12.2" customHeight="1" x14ac:dyDescent="0.25">
      <c r="A62" s="15"/>
      <c r="B62" s="135" t="s">
        <v>37</v>
      </c>
      <c r="C62" s="131"/>
      <c r="D62" s="131"/>
      <c r="E62" s="131"/>
      <c r="F62" s="131"/>
      <c r="G62" s="136">
        <f>G12</f>
        <v>1575000</v>
      </c>
    </row>
    <row r="63" spans="1:9" ht="12.2" customHeight="1" x14ac:dyDescent="0.25">
      <c r="A63" s="15"/>
      <c r="B63" s="139" t="s">
        <v>38</v>
      </c>
      <c r="C63" s="140"/>
      <c r="D63" s="140"/>
      <c r="E63" s="140"/>
      <c r="F63" s="140"/>
      <c r="G63" s="141">
        <f>G62-G61</f>
        <v>522375</v>
      </c>
    </row>
    <row r="64" spans="1:9" ht="12.2" customHeight="1" x14ac:dyDescent="0.25">
      <c r="A64" s="15"/>
      <c r="B64" s="16" t="s">
        <v>39</v>
      </c>
      <c r="C64" s="17"/>
      <c r="D64" s="17"/>
      <c r="E64" s="17"/>
      <c r="F64" s="17"/>
      <c r="G64" s="43"/>
    </row>
    <row r="65" spans="1:7" ht="12.75" customHeight="1" thickBot="1" x14ac:dyDescent="0.3">
      <c r="A65" s="15"/>
      <c r="B65" s="18"/>
      <c r="C65" s="17"/>
      <c r="D65" s="17"/>
      <c r="E65" s="17"/>
      <c r="F65" s="17"/>
      <c r="G65" s="43"/>
    </row>
    <row r="66" spans="1:7" ht="12.2" customHeight="1" x14ac:dyDescent="0.25">
      <c r="A66" s="15"/>
      <c r="B66" s="29" t="s">
        <v>40</v>
      </c>
      <c r="C66" s="30"/>
      <c r="D66" s="30"/>
      <c r="E66" s="30"/>
      <c r="F66" s="31"/>
      <c r="G66" s="43"/>
    </row>
    <row r="67" spans="1:7" ht="12.2" customHeight="1" x14ac:dyDescent="0.25">
      <c r="A67" s="15"/>
      <c r="B67" s="32" t="s">
        <v>41</v>
      </c>
      <c r="C67" s="14"/>
      <c r="D67" s="14"/>
      <c r="E67" s="14"/>
      <c r="F67" s="33"/>
      <c r="G67" s="43"/>
    </row>
    <row r="68" spans="1:7" ht="12.2" customHeight="1" x14ac:dyDescent="0.25">
      <c r="A68" s="15"/>
      <c r="B68" s="32" t="s">
        <v>42</v>
      </c>
      <c r="C68" s="14"/>
      <c r="D68" s="14"/>
      <c r="E68" s="14"/>
      <c r="F68" s="33"/>
      <c r="G68" s="43"/>
    </row>
    <row r="69" spans="1:7" ht="12.2" customHeight="1" x14ac:dyDescent="0.25">
      <c r="A69" s="15"/>
      <c r="B69" s="32" t="s">
        <v>43</v>
      </c>
      <c r="C69" s="14"/>
      <c r="D69" s="14"/>
      <c r="E69" s="14"/>
      <c r="F69" s="33"/>
      <c r="G69" s="43"/>
    </row>
    <row r="70" spans="1:7" ht="12.2" customHeight="1" x14ac:dyDescent="0.25">
      <c r="A70" s="15"/>
      <c r="B70" s="32" t="s">
        <v>44</v>
      </c>
      <c r="C70" s="14"/>
      <c r="D70" s="14"/>
      <c r="E70" s="14"/>
      <c r="F70" s="33"/>
      <c r="G70" s="43"/>
    </row>
    <row r="71" spans="1:7" ht="12.2" customHeight="1" x14ac:dyDescent="0.25">
      <c r="A71" s="15"/>
      <c r="B71" s="32" t="s">
        <v>45</v>
      </c>
      <c r="C71" s="14"/>
      <c r="D71" s="14"/>
      <c r="E71" s="14"/>
      <c r="F71" s="33"/>
      <c r="G71" s="43"/>
    </row>
    <row r="72" spans="1:7" ht="12.75" customHeight="1" thickBot="1" x14ac:dyDescent="0.3">
      <c r="A72" s="15"/>
      <c r="B72" s="34" t="s">
        <v>46</v>
      </c>
      <c r="C72" s="35"/>
      <c r="D72" s="35"/>
      <c r="E72" s="35"/>
      <c r="F72" s="36"/>
      <c r="G72" s="43"/>
    </row>
    <row r="73" spans="1:7" ht="12.75" customHeight="1" x14ac:dyDescent="0.25">
      <c r="A73" s="15"/>
      <c r="B73" s="27"/>
      <c r="C73" s="14"/>
      <c r="D73" s="14"/>
      <c r="E73" s="14"/>
      <c r="F73" s="14"/>
      <c r="G73" s="43"/>
    </row>
    <row r="74" spans="1:7" ht="15" customHeight="1" thickBot="1" x14ac:dyDescent="0.3">
      <c r="A74" s="15"/>
      <c r="B74" s="159" t="s">
        <v>47</v>
      </c>
      <c r="C74" s="160"/>
      <c r="D74" s="26"/>
      <c r="E74" s="10"/>
      <c r="F74" s="10"/>
      <c r="G74" s="43"/>
    </row>
    <row r="75" spans="1:7" ht="12.2" customHeight="1" x14ac:dyDescent="0.25">
      <c r="A75" s="15"/>
      <c r="B75" s="20" t="s">
        <v>32</v>
      </c>
      <c r="C75" s="50" t="s">
        <v>90</v>
      </c>
      <c r="D75" s="51" t="s">
        <v>48</v>
      </c>
      <c r="E75" s="10"/>
      <c r="F75" s="10"/>
      <c r="G75" s="43"/>
    </row>
    <row r="76" spans="1:7" ht="12.2" customHeight="1" x14ac:dyDescent="0.25">
      <c r="A76" s="15"/>
      <c r="B76" s="21" t="s">
        <v>49</v>
      </c>
      <c r="C76" s="11">
        <f>G22</f>
        <v>16000</v>
      </c>
      <c r="D76" s="22">
        <f>(C76/C82)</f>
        <v>1.5200095000593754E-2</v>
      </c>
      <c r="E76" s="10"/>
      <c r="F76" s="10"/>
      <c r="G76" s="43"/>
    </row>
    <row r="77" spans="1:7" ht="12.2" customHeight="1" x14ac:dyDescent="0.25">
      <c r="A77" s="15"/>
      <c r="B77" s="21" t="s">
        <v>50</v>
      </c>
      <c r="C77" s="11">
        <f>G27</f>
        <v>0</v>
      </c>
      <c r="D77" s="22">
        <v>0</v>
      </c>
      <c r="E77" s="10"/>
      <c r="F77" s="10"/>
      <c r="G77" s="43"/>
    </row>
    <row r="78" spans="1:7" ht="12.2" customHeight="1" x14ac:dyDescent="0.25">
      <c r="A78" s="15"/>
      <c r="B78" s="21" t="s">
        <v>51</v>
      </c>
      <c r="C78" s="11">
        <f>G38</f>
        <v>122000</v>
      </c>
      <c r="D78" s="22">
        <f>(C78/C82)</f>
        <v>0.11590072437952738</v>
      </c>
      <c r="E78" s="10"/>
      <c r="F78" s="10"/>
      <c r="G78" s="43"/>
    </row>
    <row r="79" spans="1:7" ht="12.2" customHeight="1" x14ac:dyDescent="0.25">
      <c r="A79" s="15"/>
      <c r="B79" s="21" t="s">
        <v>27</v>
      </c>
      <c r="C79" s="11">
        <f>G52</f>
        <v>864500</v>
      </c>
      <c r="D79" s="22">
        <f>(C79/C82)</f>
        <v>0.82128013300083125</v>
      </c>
      <c r="E79" s="10"/>
      <c r="F79" s="10"/>
      <c r="G79" s="43"/>
    </row>
    <row r="80" spans="1:7" ht="12.2" customHeight="1" x14ac:dyDescent="0.25">
      <c r="A80" s="15"/>
      <c r="B80" s="21" t="s">
        <v>52</v>
      </c>
      <c r="C80" s="12">
        <f>G57</f>
        <v>0</v>
      </c>
      <c r="D80" s="22">
        <f>(C80/C82)</f>
        <v>0</v>
      </c>
      <c r="E80" s="13"/>
      <c r="F80" s="13"/>
      <c r="G80" s="43"/>
    </row>
    <row r="81" spans="1:7" ht="12.2" customHeight="1" x14ac:dyDescent="0.25">
      <c r="A81" s="15"/>
      <c r="B81" s="21" t="s">
        <v>53</v>
      </c>
      <c r="C81" s="12">
        <f>G60</f>
        <v>50125</v>
      </c>
      <c r="D81" s="22">
        <f>(C81/C82)</f>
        <v>4.7619047619047616E-2</v>
      </c>
      <c r="E81" s="13"/>
      <c r="F81" s="13"/>
      <c r="G81" s="43"/>
    </row>
    <row r="82" spans="1:7" ht="12.75" customHeight="1" thickBot="1" x14ac:dyDescent="0.3">
      <c r="A82" s="15"/>
      <c r="B82" s="23" t="s">
        <v>96</v>
      </c>
      <c r="C82" s="24">
        <f>SUM(C76:C81)</f>
        <v>1052625</v>
      </c>
      <c r="D82" s="25">
        <f>SUM(D76:D81)</f>
        <v>1</v>
      </c>
      <c r="E82" s="13"/>
      <c r="F82" s="13"/>
      <c r="G82" s="43"/>
    </row>
    <row r="83" spans="1:7" ht="12.2" customHeight="1" x14ac:dyDescent="0.25">
      <c r="A83" s="15"/>
      <c r="B83" s="18"/>
      <c r="C83" s="17"/>
      <c r="D83" s="17"/>
      <c r="E83" s="17"/>
      <c r="F83" s="17"/>
      <c r="G83" s="43"/>
    </row>
    <row r="84" spans="1:7" ht="12.75" customHeight="1" thickBot="1" x14ac:dyDescent="0.3">
      <c r="A84" s="15"/>
      <c r="B84" s="19"/>
      <c r="C84" s="17"/>
      <c r="D84" s="17"/>
      <c r="E84" s="17"/>
      <c r="F84" s="17"/>
      <c r="G84" s="43"/>
    </row>
    <row r="85" spans="1:7" ht="12.2" customHeight="1" thickBot="1" x14ac:dyDescent="0.3">
      <c r="A85" s="15"/>
      <c r="B85" s="156" t="s">
        <v>94</v>
      </c>
      <c r="C85" s="157"/>
      <c r="D85" s="157"/>
      <c r="E85" s="158"/>
      <c r="F85" s="13"/>
      <c r="G85" s="43"/>
    </row>
    <row r="86" spans="1:7" ht="12.2" customHeight="1" x14ac:dyDescent="0.25">
      <c r="A86" s="15"/>
      <c r="B86" s="146" t="s">
        <v>92</v>
      </c>
      <c r="C86" s="48">
        <v>300</v>
      </c>
      <c r="D86" s="48">
        <f>G9</f>
        <v>350</v>
      </c>
      <c r="E86" s="48">
        <v>400</v>
      </c>
      <c r="F86" s="37"/>
      <c r="G86" s="44"/>
    </row>
    <row r="87" spans="1:7" ht="12.75" customHeight="1" thickBot="1" x14ac:dyDescent="0.3">
      <c r="A87" s="15"/>
      <c r="B87" s="147" t="s">
        <v>93</v>
      </c>
      <c r="C87" s="24">
        <f>(G61/C86)</f>
        <v>3508.75</v>
      </c>
      <c r="D87" s="24">
        <f>(G61/D86)</f>
        <v>3007.5</v>
      </c>
      <c r="E87" s="38">
        <f>(G61/E86)</f>
        <v>2631.5625</v>
      </c>
      <c r="F87" s="37"/>
      <c r="G87" s="44"/>
    </row>
    <row r="88" spans="1:7" ht="15.6" customHeight="1" x14ac:dyDescent="0.25">
      <c r="A88" s="15"/>
      <c r="B88" s="28" t="s">
        <v>54</v>
      </c>
      <c r="C88" s="14"/>
      <c r="D88" s="14"/>
      <c r="E88" s="14"/>
      <c r="F88" s="14"/>
      <c r="G88" s="45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suplementaria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2022-07-05T18:07:56Z</dcterms:modified>
</cp:coreProperties>
</file>