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GALVARINO\"/>
    </mc:Choice>
  </mc:AlternateContent>
  <bookViews>
    <workbookView xWindow="0" yWindow="0" windowWidth="19200" windowHeight="6720"/>
  </bookViews>
  <sheets>
    <sheet name="PRADERA SUPLEMENTARI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9" i="1"/>
  <c r="G40" i="1"/>
  <c r="G42" i="1"/>
  <c r="G43" i="1"/>
  <c r="G30" i="1"/>
  <c r="G29" i="1"/>
  <c r="G28" i="1"/>
  <c r="G27" i="1"/>
  <c r="G26" i="1"/>
  <c r="G12" i="1"/>
  <c r="G51" i="1" s="1"/>
  <c r="D75" i="1"/>
  <c r="C65" i="1"/>
  <c r="C69" i="1"/>
  <c r="C66" i="1"/>
  <c r="G44" i="1" l="1"/>
  <c r="C68" i="1" s="1"/>
  <c r="G31" i="1"/>
  <c r="C67" i="1" s="1"/>
  <c r="G48" i="1" l="1"/>
  <c r="G49" i="1" s="1"/>
  <c r="G50" i="1" s="1"/>
  <c r="C70" i="1" l="1"/>
  <c r="C71" i="1" s="1"/>
  <c r="D67" i="1" s="1"/>
  <c r="D76" i="1"/>
  <c r="C76" i="1"/>
  <c r="E76" i="1"/>
  <c r="G52" i="1"/>
  <c r="D70" i="1" l="1"/>
  <c r="D69" i="1"/>
  <c r="D65" i="1"/>
  <c r="D68" i="1"/>
  <c r="D71" i="1" l="1"/>
</calcChain>
</file>

<file path=xl/sharedStrings.xml><?xml version="1.0" encoding="utf-8"?>
<sst xmlns="http://schemas.openxmlformats.org/spreadsheetml/2006/main" count="130" uniqueCount="95">
  <si>
    <t>RUBRO O CULTIVO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</si>
  <si>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</si>
  <si>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</si>
  <si>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</si>
  <si>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</si>
  <si>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</si>
  <si>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</si>
  <si>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</si>
  <si>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</si>
  <si>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</si>
  <si>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</si>
  <si>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</si>
  <si>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</si>
  <si>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</si>
  <si>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</si>
  <si>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</si>
  <si>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</si>
  <si>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</si>
  <si>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</si>
  <si>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</si>
  <si>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</si>
  <si>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</si>
  <si>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</si>
  <si>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</si>
  <si>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</si>
  <si>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</si>
  <si>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</si>
  <si>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</si>
  <si>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</si>
  <si>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</si>
  <si>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</si>
  <si>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</si>
  <si>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</si>
  <si>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</si>
  <si>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</si>
  <si>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</si>
  <si>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</si>
  <si>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</si>
  <si>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</si>
  <si>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</si>
  <si>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</si>
  <si>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</si>
  <si>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</si>
  <si>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</si>
  <si>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</si>
  <si>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</si>
  <si>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</si>
  <si>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</si>
  <si>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</si>
  <si>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</si>
  <si>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</si>
  <si>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</si>
  <si>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Rastraje</t>
  </si>
  <si>
    <t>kg</t>
  </si>
  <si>
    <t>Lt</t>
  </si>
  <si>
    <t>ESPECIE</t>
  </si>
  <si>
    <t>ARAUCANIA</t>
  </si>
  <si>
    <t>ÁREA</t>
  </si>
  <si>
    <t>GALVARINO</t>
  </si>
  <si>
    <t>P. SUPLEMENTARIA</t>
  </si>
  <si>
    <t>INGRESO ESPERADO ($)</t>
  </si>
  <si>
    <t>SEQUÍA</t>
  </si>
  <si>
    <t>Aplic.barbecho químico</t>
  </si>
  <si>
    <t>Abril- Mayo</t>
  </si>
  <si>
    <t>Vibrocultivador</t>
  </si>
  <si>
    <t>Siembra</t>
  </si>
  <si>
    <t>Aplicación fertilizantes</t>
  </si>
  <si>
    <t>SEMILLA</t>
  </si>
  <si>
    <t>Avena</t>
  </si>
  <si>
    <t>Abril-Mayo</t>
  </si>
  <si>
    <t>Ballica anual</t>
  </si>
  <si>
    <t>Hechura del fardo</t>
  </si>
  <si>
    <t xml:space="preserve">Unidad </t>
  </si>
  <si>
    <t>Noviembre</t>
  </si>
  <si>
    <t>FERTILIZANTES</t>
  </si>
  <si>
    <t>NPK (MEZLA 11-30-11)</t>
  </si>
  <si>
    <t xml:space="preserve">Kg </t>
  </si>
  <si>
    <t>Mayo-Junio</t>
  </si>
  <si>
    <t>Agosto-Septiembre</t>
  </si>
  <si>
    <t>PRODUCTOS QUIMICOS</t>
  </si>
  <si>
    <t>Glifosato</t>
  </si>
  <si>
    <t>Desinfectante semilla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</si>
  <si>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</si>
  <si>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</si>
  <si>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AVENA BALLICA</t>
  </si>
  <si>
    <t>JM</t>
  </si>
  <si>
    <t xml:space="preserve">DESTINO PRODUCCION </t>
  </si>
  <si>
    <t>INTERNO Y VENTA EXEDENTES</t>
  </si>
  <si>
    <t>RENDIMIENTO (Fardos/ha)</t>
  </si>
  <si>
    <t>PRECIO ESPERADO ($/fardo)</t>
  </si>
  <si>
    <t>ESCENARIOS COSTO UNITARIO  ($/fardo)</t>
  </si>
  <si>
    <t>Costo unitario ($/ Fardo) (*)</t>
  </si>
  <si>
    <t>Marzo-Abril</t>
  </si>
  <si>
    <t>$/há</t>
  </si>
  <si>
    <t>Rendimiento  (Fardos/há)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</si>
</sst>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  <numFmt numFmtId="168" formatCode="#,##0_ ;\-#,##0\ "/>
    <numFmt numFmtId="169" formatCode="dd/mm/yy;@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11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2"/>
    <xf numFmtId="43" fontId="5" fillId="0" borderId="0" applyFont="0" applyFill="0" applyBorder="0" applyAlignment="0" applyProtection="0"/>
    <xf numFmtId="166" fontId="3" fillId="0" borderId="12" applyFont="0" applyFill="0" applyBorder="0" applyAlignment="0" applyProtection="0"/>
  </cellStyleXfs>
  <cellXfs count="153">
    <xf numFmtId="0" fontId="0" fillId="0" borderId="0" xfId="0" applyFont="1" applyAlignment="1"/>
    <xf numFmtId="49" fontId="2" fillId="3" borderId="10" xfId="0" applyNumberFormat="1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3" fontId="7" fillId="0" borderId="35" xfId="0" applyNumberFormat="1" applyFont="1" applyFill="1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168" fontId="1" fillId="0" borderId="40" xfId="3" applyNumberFormat="1" applyFont="1" applyBorder="1" applyAlignment="1">
      <alignment horizontal="center" vertical="center"/>
    </xf>
    <xf numFmtId="167" fontId="1" fillId="0" borderId="40" xfId="3" applyNumberFormat="1" applyFont="1" applyBorder="1" applyAlignment="1">
      <alignment horizontal="center" vertical="center"/>
    </xf>
    <xf numFmtId="0" fontId="1" fillId="0" borderId="40" xfId="0" applyFont="1" applyBorder="1" applyAlignment="1">
      <alignment horizontal="right" vertical="center"/>
    </xf>
    <xf numFmtId="167" fontId="1" fillId="0" borderId="40" xfId="3" applyNumberFormat="1" applyFont="1" applyFill="1" applyBorder="1" applyAlignment="1">
      <alignment horizontal="right" vertical="center"/>
    </xf>
    <xf numFmtId="167" fontId="1" fillId="0" borderId="40" xfId="3" applyNumberFormat="1" applyFont="1" applyBorder="1" applyAlignment="1">
      <alignment horizontal="right" vertical="center"/>
    </xf>
    <xf numFmtId="0" fontId="1" fillId="0" borderId="40" xfId="0" applyFont="1" applyBorder="1" applyAlignment="1">
      <alignment vertical="center"/>
    </xf>
    <xf numFmtId="49" fontId="2" fillId="3" borderId="35" xfId="0" applyNumberFormat="1" applyFont="1" applyFill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0" borderId="12" xfId="0" applyFont="1" applyBorder="1" applyAlignment="1">
      <alignment vertical="center"/>
    </xf>
    <xf numFmtId="0" fontId="1" fillId="2" borderId="7" xfId="0" applyFont="1" applyFill="1" applyBorder="1" applyAlignment="1"/>
    <xf numFmtId="49" fontId="9" fillId="5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right" vertical="center" wrapText="1"/>
    </xf>
    <xf numFmtId="0" fontId="1" fillId="2" borderId="14" xfId="0" applyFont="1" applyFill="1" applyBorder="1" applyAlignment="1"/>
    <xf numFmtId="0" fontId="1" fillId="0" borderId="12" xfId="0" applyNumberFormat="1" applyFont="1" applyBorder="1" applyAlignment="1"/>
    <xf numFmtId="49" fontId="9" fillId="3" borderId="36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164" fontId="9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vertical="center"/>
    </xf>
    <xf numFmtId="49" fontId="4" fillId="2" borderId="25" xfId="0" applyNumberFormat="1" applyFont="1" applyFill="1" applyBorder="1" applyAlignment="1">
      <alignment vertical="center"/>
    </xf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49" fontId="1" fillId="2" borderId="28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29" xfId="0" applyFont="1" applyFill="1" applyBorder="1" applyAlignment="1"/>
    <xf numFmtId="3" fontId="1" fillId="0" borderId="0" xfId="0" applyNumberFormat="1" applyFont="1" applyAlignment="1"/>
    <xf numFmtId="49" fontId="1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0" fontId="1" fillId="8" borderId="24" xfId="0" applyFont="1" applyFill="1" applyBorder="1" applyAlignment="1"/>
    <xf numFmtId="0" fontId="1" fillId="6" borderId="12" xfId="0" applyFont="1" applyFill="1" applyBorder="1" applyAlignment="1"/>
    <xf numFmtId="49" fontId="4" fillId="7" borderId="15" xfId="0" applyNumberFormat="1" applyFont="1" applyFill="1" applyBorder="1" applyAlignment="1">
      <alignment vertical="center"/>
    </xf>
    <xf numFmtId="49" fontId="4" fillId="7" borderId="13" xfId="0" applyNumberFormat="1" applyFont="1" applyFill="1" applyBorder="1" applyAlignment="1">
      <alignment horizontal="center" vertical="center"/>
    </xf>
    <xf numFmtId="49" fontId="1" fillId="7" borderId="16" xfId="0" applyNumberFormat="1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18" xfId="0" applyNumberFormat="1" applyFont="1" applyFill="1" applyBorder="1" applyAlignment="1"/>
    <xf numFmtId="165" fontId="4" fillId="2" borderId="5" xfId="0" applyNumberFormat="1" applyFont="1" applyFill="1" applyBorder="1" applyAlignment="1">
      <alignment vertical="center"/>
    </xf>
    <xf numFmtId="0" fontId="9" fillId="6" borderId="12" xfId="0" applyFont="1" applyFill="1" applyBorder="1" applyAlignment="1">
      <alignment vertical="center"/>
    </xf>
    <xf numFmtId="49" fontId="4" fillId="7" borderId="19" xfId="0" applyNumberFormat="1" applyFont="1" applyFill="1" applyBorder="1" applyAlignment="1">
      <alignment vertical="center"/>
    </xf>
    <xf numFmtId="165" fontId="4" fillId="7" borderId="20" xfId="0" applyNumberFormat="1" applyFont="1" applyFill="1" applyBorder="1" applyAlignment="1">
      <alignment vertical="center"/>
    </xf>
    <xf numFmtId="9" fontId="4" fillId="7" borderId="2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4" fillId="7" borderId="33" xfId="0" applyNumberFormat="1" applyFont="1" applyFill="1" applyBorder="1" applyAlignment="1">
      <alignment vertical="center"/>
    </xf>
    <xf numFmtId="3" fontId="4" fillId="7" borderId="34" xfId="0" applyNumberFormat="1" applyFont="1" applyFill="1" applyBorder="1" applyAlignment="1">
      <alignment vertical="center"/>
    </xf>
    <xf numFmtId="0" fontId="4" fillId="6" borderId="12" xfId="0" applyFont="1" applyFill="1" applyBorder="1" applyAlignment="1">
      <alignment vertical="center"/>
    </xf>
    <xf numFmtId="164" fontId="4" fillId="2" borderId="12" xfId="0" applyNumberFormat="1" applyFont="1" applyFill="1" applyBorder="1" applyAlignment="1">
      <alignment horizontal="right" vertical="center"/>
    </xf>
    <xf numFmtId="165" fontId="4" fillId="7" borderId="2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right"/>
    </xf>
    <xf numFmtId="0" fontId="1" fillId="0" borderId="0" xfId="0" applyNumberFormat="1" applyFont="1" applyAlignment="1">
      <alignment horizontal="right"/>
    </xf>
    <xf numFmtId="3" fontId="6" fillId="0" borderId="35" xfId="0" applyNumberFormat="1" applyFont="1" applyBorder="1" applyAlignment="1">
      <alignment horizontal="left" vertical="center"/>
    </xf>
    <xf numFmtId="3" fontId="7" fillId="0" borderId="35" xfId="0" applyNumberFormat="1" applyFont="1" applyFill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1" fillId="0" borderId="40" xfId="0" applyFont="1" applyFill="1" applyBorder="1" applyAlignment="1">
      <alignment horizontal="left" vertical="center"/>
    </xf>
    <xf numFmtId="0" fontId="1" fillId="0" borderId="43" xfId="0" applyFont="1" applyFill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3" fontId="7" fillId="0" borderId="35" xfId="0" applyNumberFormat="1" applyFont="1" applyFill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40" xfId="0" applyFont="1" applyBorder="1" applyAlignment="1">
      <alignment horizontal="right" vertical="center" wrapText="1"/>
    </xf>
    <xf numFmtId="14" fontId="1" fillId="0" borderId="40" xfId="0" applyNumberFormat="1" applyFont="1" applyBorder="1" applyAlignment="1">
      <alignment horizontal="right" vertical="center"/>
    </xf>
    <xf numFmtId="49" fontId="2" fillId="3" borderId="41" xfId="0" applyNumberFormat="1" applyFont="1" applyFill="1" applyBorder="1" applyAlignment="1">
      <alignment wrapText="1"/>
    </xf>
    <xf numFmtId="49" fontId="2" fillId="3" borderId="42" xfId="0" applyNumberFormat="1" applyFont="1" applyFill="1" applyBorder="1" applyAlignment="1">
      <alignment wrapText="1"/>
    </xf>
    <xf numFmtId="0" fontId="1" fillId="0" borderId="40" xfId="0" applyFont="1" applyBorder="1" applyAlignment="1">
      <alignment vertical="center" wrapText="1"/>
    </xf>
    <xf numFmtId="0" fontId="1" fillId="0" borderId="40" xfId="0" applyFont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49" fontId="13" fillId="8" borderId="37" xfId="0" applyNumberFormat="1" applyFont="1" applyFill="1" applyBorder="1" applyAlignment="1">
      <alignment horizontal="center" vertical="center"/>
    </xf>
    <xf numFmtId="49" fontId="13" fillId="8" borderId="38" xfId="0" applyNumberFormat="1" applyFont="1" applyFill="1" applyBorder="1" applyAlignment="1">
      <alignment horizontal="center" vertical="center"/>
    </xf>
    <xf numFmtId="49" fontId="13" fillId="8" borderId="39" xfId="0" applyNumberFormat="1" applyFont="1" applyFill="1" applyBorder="1" applyAlignment="1">
      <alignment horizontal="center" vertical="center"/>
    </xf>
    <xf numFmtId="49" fontId="13" fillId="8" borderId="22" xfId="0" applyNumberFormat="1" applyFont="1" applyFill="1" applyBorder="1" applyAlignment="1">
      <alignment vertical="center"/>
    </xf>
    <xf numFmtId="0" fontId="4" fillId="8" borderId="23" xfId="0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6" xfId="0" applyFont="1" applyFill="1" applyBorder="1" applyAlignment="1">
      <alignment wrapText="1"/>
    </xf>
    <xf numFmtId="14" fontId="1" fillId="2" borderId="46" xfId="0" applyNumberFormat="1" applyFont="1" applyFill="1" applyBorder="1" applyAlignment="1"/>
    <xf numFmtId="49" fontId="9" fillId="3" borderId="47" xfId="0" applyNumberFormat="1" applyFont="1" applyFill="1" applyBorder="1" applyAlignment="1">
      <alignment vertical="center" wrapText="1"/>
    </xf>
    <xf numFmtId="0" fontId="1" fillId="0" borderId="48" xfId="0" applyFont="1" applyBorder="1" applyAlignment="1">
      <alignment horizontal="right" vertical="center"/>
    </xf>
    <xf numFmtId="0" fontId="1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right" vertical="center"/>
    </xf>
    <xf numFmtId="0" fontId="1" fillId="0" borderId="51" xfId="0" applyFont="1" applyBorder="1" applyAlignment="1">
      <alignment horizontal="right" vertical="center"/>
    </xf>
    <xf numFmtId="0" fontId="7" fillId="0" borderId="51" xfId="0" applyFont="1" applyFill="1" applyBorder="1" applyAlignment="1">
      <alignment horizontal="right" vertical="center"/>
    </xf>
    <xf numFmtId="0" fontId="1" fillId="0" borderId="52" xfId="0" applyFont="1" applyBorder="1" applyAlignment="1">
      <alignment horizontal="left" vertical="center" wrapText="1"/>
    </xf>
    <xf numFmtId="169" fontId="1" fillId="0" borderId="53" xfId="0" applyNumberFormat="1" applyFont="1" applyBorder="1" applyAlignment="1">
      <alignment horizontal="right" vertical="center"/>
    </xf>
    <xf numFmtId="4" fontId="7" fillId="0" borderId="35" xfId="2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 applyProtection="1">
      <alignment horizontal="right" vertical="center"/>
      <protection hidden="1"/>
    </xf>
    <xf numFmtId="0" fontId="2" fillId="3" borderId="10" xfId="0" applyFont="1" applyFill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right" vertical="center"/>
    </xf>
    <xf numFmtId="168" fontId="1" fillId="0" borderId="40" xfId="3" applyNumberFormat="1" applyFont="1" applyBorder="1" applyAlignment="1">
      <alignment horizontal="right" vertical="center"/>
    </xf>
    <xf numFmtId="0" fontId="1" fillId="0" borderId="43" xfId="0" applyFont="1" applyBorder="1" applyAlignment="1">
      <alignment horizontal="right" vertical="center"/>
    </xf>
    <xf numFmtId="168" fontId="1" fillId="0" borderId="43" xfId="3" applyNumberFormat="1" applyFont="1" applyBorder="1" applyAlignment="1">
      <alignment horizontal="right" vertical="center"/>
    </xf>
    <xf numFmtId="3" fontId="8" fillId="0" borderId="35" xfId="0" applyNumberFormat="1" applyFont="1" applyFill="1" applyBorder="1" applyAlignment="1">
      <alignment horizontal="right"/>
    </xf>
    <xf numFmtId="3" fontId="7" fillId="0" borderId="35" xfId="0" applyNumberFormat="1" applyFont="1" applyFill="1" applyBorder="1" applyAlignment="1">
      <alignment horizontal="right"/>
    </xf>
    <xf numFmtId="3" fontId="1" fillId="0" borderId="40" xfId="0" applyNumberFormat="1" applyFont="1" applyBorder="1" applyAlignment="1">
      <alignment horizontal="right" vertical="center"/>
    </xf>
    <xf numFmtId="0" fontId="2" fillId="3" borderId="35" xfId="0" applyFont="1" applyFill="1" applyBorder="1" applyAlignment="1">
      <alignment horizontal="right" vertical="center"/>
    </xf>
    <xf numFmtId="3" fontId="2" fillId="3" borderId="35" xfId="0" applyNumberFormat="1" applyFont="1" applyFill="1" applyBorder="1" applyAlignment="1">
      <alignment horizontal="right" vertical="center"/>
    </xf>
    <xf numFmtId="3" fontId="1" fillId="0" borderId="40" xfId="3" applyNumberFormat="1" applyFont="1" applyBorder="1" applyAlignment="1">
      <alignment horizontal="right" vertical="center"/>
    </xf>
    <xf numFmtId="3" fontId="1" fillId="0" borderId="43" xfId="3" applyNumberFormat="1" applyFont="1" applyBorder="1" applyAlignment="1">
      <alignment horizontal="right" vertical="center"/>
    </xf>
    <xf numFmtId="3" fontId="7" fillId="9" borderId="35" xfId="0" applyNumberFormat="1" applyFont="1" applyFill="1" applyBorder="1" applyAlignment="1">
      <alignment horizontal="right" vertical="center"/>
    </xf>
    <xf numFmtId="0" fontId="9" fillId="5" borderId="12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49" fontId="9" fillId="5" borderId="55" xfId="0" applyNumberFormat="1" applyFont="1" applyFill="1" applyBorder="1" applyAlignment="1">
      <alignment vertical="center"/>
    </xf>
    <xf numFmtId="0" fontId="9" fillId="5" borderId="56" xfId="0" applyFont="1" applyFill="1" applyBorder="1" applyAlignment="1">
      <alignment vertical="center"/>
    </xf>
    <xf numFmtId="164" fontId="9" fillId="5" borderId="57" xfId="0" applyNumberFormat="1" applyFont="1" applyFill="1" applyBorder="1" applyAlignment="1">
      <alignment vertical="center"/>
    </xf>
    <xf numFmtId="49" fontId="9" fillId="3" borderId="58" xfId="0" applyNumberFormat="1" applyFont="1" applyFill="1" applyBorder="1" applyAlignment="1">
      <alignment vertical="center"/>
    </xf>
    <xf numFmtId="164" fontId="9" fillId="3" borderId="50" xfId="0" applyNumberFormat="1" applyFont="1" applyFill="1" applyBorder="1" applyAlignment="1">
      <alignment vertical="center"/>
    </xf>
    <xf numFmtId="49" fontId="9" fillId="5" borderId="58" xfId="0" applyNumberFormat="1" applyFont="1" applyFill="1" applyBorder="1" applyAlignment="1">
      <alignment vertical="center"/>
    </xf>
    <xf numFmtId="164" fontId="9" fillId="5" borderId="50" xfId="0" applyNumberFormat="1" applyFont="1" applyFill="1" applyBorder="1" applyAlignment="1">
      <alignment vertical="center"/>
    </xf>
    <xf numFmtId="49" fontId="9" fillId="5" borderId="59" xfId="0" applyNumberFormat="1" applyFont="1" applyFill="1" applyBorder="1" applyAlignment="1">
      <alignment vertical="center"/>
    </xf>
    <xf numFmtId="0" fontId="9" fillId="5" borderId="60" xfId="0" applyFont="1" applyFill="1" applyBorder="1" applyAlignment="1">
      <alignment vertical="center"/>
    </xf>
    <xf numFmtId="164" fontId="9" fillId="5" borderId="61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vertical="center"/>
    </xf>
    <xf numFmtId="3" fontId="2" fillId="0" borderId="54" xfId="0" applyNumberFormat="1" applyFont="1" applyFill="1" applyBorder="1" applyAlignment="1">
      <alignment horizontal="center" vertical="center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54" zoomScaleNormal="100" workbookViewId="0">
      <selection activeCell="F30" sqref="F30"/>
    </sheetView>
  </sheetViews>
  <sheetFormatPr baseColWidth="10" defaultColWidth="10.85546875" defaultRowHeight="11.25" customHeight="1" x14ac:dyDescent="0.25"/>
  <cols>
    <col min="1" max="1" width="15.5703125" style="17" customWidth="1"/>
    <col min="2" max="2" width="21.28515625" style="17" customWidth="1"/>
    <col min="3" max="3" width="17" style="17" customWidth="1"/>
    <col min="4" max="4" width="14.85546875" style="17" customWidth="1"/>
    <col min="5" max="5" width="14.42578125" style="17" customWidth="1"/>
    <col min="6" max="6" width="18.7109375" style="17" customWidth="1"/>
    <col min="7" max="7" width="17.140625" style="78" customWidth="1"/>
    <col min="8" max="255" width="10.85546875" style="17" customWidth="1"/>
    <col min="256" max="16384" width="10.85546875" style="18"/>
  </cols>
  <sheetData>
    <row r="1" spans="1:7" ht="15" customHeight="1" x14ac:dyDescent="0.25">
      <c r="A1" s="15"/>
      <c r="B1" s="15"/>
      <c r="C1" s="15"/>
      <c r="D1" s="15"/>
      <c r="E1" s="15"/>
      <c r="F1" s="15"/>
      <c r="G1" s="16"/>
    </row>
    <row r="2" spans="1:7" ht="15" customHeight="1" x14ac:dyDescent="0.25">
      <c r="A2" s="15"/>
      <c r="B2" s="15"/>
      <c r="C2" s="15"/>
      <c r="D2" s="15"/>
      <c r="E2" s="15"/>
      <c r="F2" s="15"/>
      <c r="G2" s="16"/>
    </row>
    <row r="3" spans="1:7" ht="15" customHeight="1" x14ac:dyDescent="0.25">
      <c r="A3" s="15"/>
      <c r="B3" s="15"/>
      <c r="C3" s="15"/>
      <c r="D3" s="15"/>
      <c r="E3" s="15"/>
      <c r="F3" s="15"/>
      <c r="G3" s="16"/>
    </row>
    <row r="4" spans="1:7" ht="15" customHeight="1" x14ac:dyDescent="0.25">
      <c r="A4" s="15"/>
      <c r="B4" s="15"/>
      <c r="C4" s="15"/>
      <c r="D4" s="15"/>
      <c r="E4" s="15"/>
      <c r="F4" s="15"/>
      <c r="G4" s="16"/>
    </row>
    <row r="5" spans="1:7" ht="15" customHeight="1" x14ac:dyDescent="0.25">
      <c r="A5" s="15"/>
      <c r="B5" s="15"/>
      <c r="C5" s="15"/>
      <c r="D5" s="15"/>
      <c r="E5" s="15"/>
      <c r="F5" s="15"/>
      <c r="G5" s="16"/>
    </row>
    <row r="6" spans="1:7" ht="15" customHeight="1" x14ac:dyDescent="0.25">
      <c r="A6" s="15"/>
      <c r="B6" s="15"/>
      <c r="C6" s="15"/>
      <c r="D6" s="15"/>
      <c r="E6" s="15"/>
      <c r="F6" s="15"/>
      <c r="G6" s="16"/>
    </row>
    <row r="7" spans="1:7" ht="15" customHeight="1" x14ac:dyDescent="0.25">
      <c r="A7" s="15"/>
      <c r="B7" s="15"/>
      <c r="C7" s="15"/>
      <c r="D7" s="15"/>
      <c r="E7" s="15"/>
      <c r="F7" s="15"/>
      <c r="G7" s="16"/>
    </row>
    <row r="8" spans="1:7" ht="15" customHeight="1" x14ac:dyDescent="0.25">
      <c r="A8" s="15"/>
      <c r="B8" s="101"/>
      <c r="C8" s="101"/>
      <c r="D8" s="15"/>
      <c r="E8" s="19"/>
      <c r="F8" s="19"/>
      <c r="G8" s="20"/>
    </row>
    <row r="9" spans="1:7" ht="12" customHeight="1" x14ac:dyDescent="0.25">
      <c r="A9" s="41"/>
      <c r="B9" s="104" t="s">
        <v>0</v>
      </c>
      <c r="C9" s="105" t="s">
        <v>59</v>
      </c>
      <c r="D9" s="100"/>
      <c r="E9" s="89" t="s">
        <v>88</v>
      </c>
      <c r="F9" s="90"/>
      <c r="G9" s="10">
        <v>350</v>
      </c>
    </row>
    <row r="10" spans="1:7" ht="15.6" customHeight="1" x14ac:dyDescent="0.25">
      <c r="A10" s="41"/>
      <c r="B10" s="106" t="s">
        <v>55</v>
      </c>
      <c r="C10" s="107" t="s">
        <v>84</v>
      </c>
      <c r="D10" s="100"/>
      <c r="E10" s="91" t="s">
        <v>1</v>
      </c>
      <c r="F10" s="91"/>
      <c r="G10" s="88">
        <v>45017</v>
      </c>
    </row>
    <row r="11" spans="1:7" ht="15" customHeight="1" x14ac:dyDescent="0.25">
      <c r="A11" s="41"/>
      <c r="B11" s="106" t="s">
        <v>2</v>
      </c>
      <c r="C11" s="108" t="s">
        <v>49</v>
      </c>
      <c r="D11" s="100"/>
      <c r="E11" s="91" t="s">
        <v>89</v>
      </c>
      <c r="F11" s="91"/>
      <c r="G11" s="11">
        <v>4500</v>
      </c>
    </row>
    <row r="12" spans="1:7" ht="13.5" customHeight="1" x14ac:dyDescent="0.25">
      <c r="A12" s="41"/>
      <c r="B12" s="106" t="s">
        <v>3</v>
      </c>
      <c r="C12" s="108" t="s">
        <v>56</v>
      </c>
      <c r="D12" s="100"/>
      <c r="E12" s="12" t="s">
        <v>60</v>
      </c>
      <c r="F12" s="12"/>
      <c r="G12" s="11">
        <f>G9*G11</f>
        <v>1575000</v>
      </c>
    </row>
    <row r="13" spans="1:7" ht="20.100000000000001" customHeight="1" x14ac:dyDescent="0.25">
      <c r="A13" s="41"/>
      <c r="B13" s="106" t="s">
        <v>57</v>
      </c>
      <c r="C13" s="109" t="s">
        <v>58</v>
      </c>
      <c r="D13" s="100"/>
      <c r="E13" s="91" t="s">
        <v>86</v>
      </c>
      <c r="F13" s="91"/>
      <c r="G13" s="87" t="s">
        <v>87</v>
      </c>
    </row>
    <row r="14" spans="1:7" ht="13.5" customHeight="1" x14ac:dyDescent="0.25">
      <c r="A14" s="41"/>
      <c r="B14" s="106" t="s">
        <v>4</v>
      </c>
      <c r="C14" s="109" t="s">
        <v>58</v>
      </c>
      <c r="D14" s="100"/>
      <c r="E14" s="91" t="s">
        <v>5</v>
      </c>
      <c r="F14" s="91"/>
      <c r="G14" s="88">
        <v>44866</v>
      </c>
    </row>
    <row r="15" spans="1:7" ht="15.6" customHeight="1" x14ac:dyDescent="0.25">
      <c r="A15" s="41"/>
      <c r="B15" s="110" t="s">
        <v>6</v>
      </c>
      <c r="C15" s="111">
        <v>44713</v>
      </c>
      <c r="D15" s="100"/>
      <c r="E15" s="92" t="s">
        <v>7</v>
      </c>
      <c r="F15" s="92"/>
      <c r="G15" s="9" t="s">
        <v>61</v>
      </c>
    </row>
    <row r="16" spans="1:7" ht="12" customHeight="1" x14ac:dyDescent="0.25">
      <c r="A16" s="15"/>
      <c r="B16" s="102"/>
      <c r="C16" s="103"/>
      <c r="D16" s="19"/>
      <c r="E16" s="22"/>
      <c r="F16" s="22"/>
      <c r="G16" s="23"/>
    </row>
    <row r="17" spans="1:7" ht="12" customHeight="1" x14ac:dyDescent="0.25">
      <c r="A17" s="24"/>
      <c r="B17" s="93" t="s">
        <v>8</v>
      </c>
      <c r="C17" s="94"/>
      <c r="D17" s="94"/>
      <c r="E17" s="94"/>
      <c r="F17" s="94"/>
      <c r="G17" s="94"/>
    </row>
    <row r="18" spans="1:7" ht="12" customHeight="1" x14ac:dyDescent="0.25">
      <c r="A18" s="21"/>
      <c r="B18" s="25" t="s">
        <v>9</v>
      </c>
      <c r="C18" s="26"/>
      <c r="D18" s="27"/>
      <c r="E18" s="27"/>
      <c r="F18" s="27"/>
      <c r="G18" s="28"/>
    </row>
    <row r="19" spans="1:7" ht="15" customHeight="1" x14ac:dyDescent="0.25">
      <c r="A19" s="24"/>
      <c r="B19" s="29" t="s">
        <v>10</v>
      </c>
      <c r="C19" s="29" t="s">
        <v>11</v>
      </c>
      <c r="D19" s="29" t="s">
        <v>12</v>
      </c>
      <c r="E19" s="29" t="s">
        <v>13</v>
      </c>
      <c r="F19" s="29" t="s">
        <v>14</v>
      </c>
      <c r="G19" s="29" t="s">
        <v>15</v>
      </c>
    </row>
    <row r="20" spans="1:7" ht="12.75" customHeight="1" x14ac:dyDescent="0.25">
      <c r="A20" s="24"/>
      <c r="B20" s="140" t="s">
        <v>16</v>
      </c>
      <c r="C20" s="141"/>
      <c r="D20" s="141"/>
      <c r="E20" s="141"/>
      <c r="F20" s="142"/>
      <c r="G20" s="143"/>
    </row>
    <row r="21" spans="1:7" ht="12.75" customHeight="1" x14ac:dyDescent="0.25">
      <c r="A21" s="24"/>
      <c r="B21" s="30" t="s">
        <v>17</v>
      </c>
      <c r="C21" s="31"/>
      <c r="D21" s="32"/>
      <c r="E21" s="32"/>
      <c r="F21" s="33"/>
      <c r="G21" s="34"/>
    </row>
    <row r="22" spans="1:7" ht="12.75" customHeight="1" x14ac:dyDescent="0.25">
      <c r="A22" s="24"/>
      <c r="B22" s="35" t="s">
        <v>10</v>
      </c>
      <c r="C22" s="36" t="s">
        <v>11</v>
      </c>
      <c r="D22" s="36" t="s">
        <v>12</v>
      </c>
      <c r="E22" s="35" t="s">
        <v>50</v>
      </c>
      <c r="F22" s="36" t="s">
        <v>14</v>
      </c>
      <c r="G22" s="35" t="s">
        <v>15</v>
      </c>
    </row>
    <row r="23" spans="1:7" ht="12.75" customHeight="1" x14ac:dyDescent="0.25">
      <c r="A23" s="24"/>
      <c r="B23" s="144" t="s">
        <v>18</v>
      </c>
      <c r="C23" s="145"/>
      <c r="D23" s="145"/>
      <c r="E23" s="145"/>
      <c r="F23" s="146"/>
      <c r="G23" s="147"/>
    </row>
    <row r="24" spans="1:7" ht="12.75" customHeight="1" x14ac:dyDescent="0.25">
      <c r="A24" s="24"/>
      <c r="B24" s="30" t="s">
        <v>19</v>
      </c>
      <c r="C24" s="31"/>
      <c r="D24" s="32"/>
      <c r="E24" s="32"/>
      <c r="F24" s="33"/>
      <c r="G24" s="34"/>
    </row>
    <row r="25" spans="1:7" ht="12.75" customHeight="1" x14ac:dyDescent="0.25">
      <c r="A25" s="24"/>
      <c r="B25" s="37" t="s">
        <v>10</v>
      </c>
      <c r="C25" s="37" t="s">
        <v>11</v>
      </c>
      <c r="D25" s="37" t="s">
        <v>12</v>
      </c>
      <c r="E25" s="37" t="s">
        <v>13</v>
      </c>
      <c r="F25" s="38" t="s">
        <v>14</v>
      </c>
      <c r="G25" s="37" t="s">
        <v>15</v>
      </c>
    </row>
    <row r="26" spans="1:7" ht="15.75" customHeight="1" x14ac:dyDescent="0.25">
      <c r="A26" s="24"/>
      <c r="B26" s="80" t="s">
        <v>62</v>
      </c>
      <c r="C26" s="3" t="s">
        <v>85</v>
      </c>
      <c r="D26" s="112">
        <v>0.13</v>
      </c>
      <c r="E26" s="113" t="s">
        <v>92</v>
      </c>
      <c r="F26" s="113">
        <v>160000</v>
      </c>
      <c r="G26" s="114">
        <f>(D26*F26)*1.19</f>
        <v>24752</v>
      </c>
    </row>
    <row r="27" spans="1:7" ht="12.75" customHeight="1" x14ac:dyDescent="0.25">
      <c r="A27" s="24"/>
      <c r="B27" s="80" t="s">
        <v>52</v>
      </c>
      <c r="C27" s="3" t="s">
        <v>85</v>
      </c>
      <c r="D27" s="112">
        <v>0.25</v>
      </c>
      <c r="E27" s="113" t="s">
        <v>63</v>
      </c>
      <c r="F27" s="113">
        <v>320000</v>
      </c>
      <c r="G27" s="114">
        <f t="shared" ref="G27:G30" si="0">(D27*F27)*1.19</f>
        <v>95200</v>
      </c>
    </row>
    <row r="28" spans="1:7" ht="12.75" customHeight="1" x14ac:dyDescent="0.25">
      <c r="A28" s="24"/>
      <c r="B28" s="80" t="s">
        <v>64</v>
      </c>
      <c r="C28" s="3" t="s">
        <v>85</v>
      </c>
      <c r="D28" s="112">
        <v>0.13</v>
      </c>
      <c r="E28" s="113" t="s">
        <v>63</v>
      </c>
      <c r="F28" s="113">
        <v>280000</v>
      </c>
      <c r="G28" s="114">
        <f t="shared" si="0"/>
        <v>43316</v>
      </c>
    </row>
    <row r="29" spans="1:7" ht="12.75" customHeight="1" x14ac:dyDescent="0.25">
      <c r="A29" s="24"/>
      <c r="B29" s="79" t="s">
        <v>65</v>
      </c>
      <c r="C29" s="3" t="s">
        <v>85</v>
      </c>
      <c r="D29" s="112">
        <v>0.13</v>
      </c>
      <c r="E29" s="113" t="s">
        <v>63</v>
      </c>
      <c r="F29" s="113">
        <v>320000</v>
      </c>
      <c r="G29" s="114">
        <f t="shared" si="0"/>
        <v>49504</v>
      </c>
    </row>
    <row r="30" spans="1:7" ht="12" customHeight="1" x14ac:dyDescent="0.25">
      <c r="A30" s="15"/>
      <c r="B30" s="79" t="s">
        <v>66</v>
      </c>
      <c r="C30" s="3" t="s">
        <v>85</v>
      </c>
      <c r="D30" s="112">
        <v>0.25</v>
      </c>
      <c r="E30" s="113" t="s">
        <v>63</v>
      </c>
      <c r="F30" s="113">
        <v>160000</v>
      </c>
      <c r="G30" s="114">
        <f t="shared" si="0"/>
        <v>47600</v>
      </c>
    </row>
    <row r="31" spans="1:7" ht="12" customHeight="1" x14ac:dyDescent="0.25">
      <c r="A31" s="21"/>
      <c r="B31" s="1" t="s">
        <v>20</v>
      </c>
      <c r="C31" s="2"/>
      <c r="D31" s="115"/>
      <c r="E31" s="115"/>
      <c r="F31" s="115"/>
      <c r="G31" s="116">
        <f>G26+G27+G28+G29+G30</f>
        <v>260372</v>
      </c>
    </row>
    <row r="32" spans="1:7" ht="12" customHeight="1" x14ac:dyDescent="0.25">
      <c r="A32" s="21"/>
      <c r="B32" s="30" t="s">
        <v>21</v>
      </c>
      <c r="C32" s="31"/>
      <c r="D32" s="32"/>
      <c r="E32" s="32"/>
      <c r="F32" s="33"/>
      <c r="G32" s="34"/>
    </row>
    <row r="33" spans="1:11" ht="12" customHeight="1" x14ac:dyDescent="0.25">
      <c r="A33" s="21"/>
      <c r="B33" s="39" t="s">
        <v>22</v>
      </c>
      <c r="C33" s="39" t="s">
        <v>23</v>
      </c>
      <c r="D33" s="39" t="s">
        <v>24</v>
      </c>
      <c r="E33" s="39" t="s">
        <v>13</v>
      </c>
      <c r="F33" s="39" t="s">
        <v>14</v>
      </c>
      <c r="G33" s="40" t="s">
        <v>15</v>
      </c>
    </row>
    <row r="34" spans="1:11" ht="12" customHeight="1" x14ac:dyDescent="0.25">
      <c r="A34" s="15"/>
      <c r="B34" s="81" t="s">
        <v>67</v>
      </c>
      <c r="C34" s="5"/>
      <c r="D34" s="5"/>
      <c r="E34" s="5"/>
      <c r="F34" s="7"/>
      <c r="G34" s="8"/>
    </row>
    <row r="35" spans="1:11" ht="12" customHeight="1" x14ac:dyDescent="0.25">
      <c r="A35" s="21"/>
      <c r="B35" s="82" t="s">
        <v>68</v>
      </c>
      <c r="C35" s="5" t="s">
        <v>53</v>
      </c>
      <c r="D35" s="9">
        <v>120</v>
      </c>
      <c r="E35" s="9" t="s">
        <v>69</v>
      </c>
      <c r="F35" s="117">
        <v>300</v>
      </c>
      <c r="G35" s="125">
        <f>(D35*F35)*1.19</f>
        <v>42840</v>
      </c>
    </row>
    <row r="36" spans="1:11" ht="14.1" customHeight="1" x14ac:dyDescent="0.25">
      <c r="A36" s="21"/>
      <c r="B36" s="82" t="s">
        <v>70</v>
      </c>
      <c r="C36" s="5" t="s">
        <v>53</v>
      </c>
      <c r="D36" s="9">
        <v>25</v>
      </c>
      <c r="E36" s="9" t="s">
        <v>69</v>
      </c>
      <c r="F36" s="117">
        <v>3500</v>
      </c>
      <c r="G36" s="125">
        <f t="shared" ref="G36:G43" si="1">(D36*F36)*1.19</f>
        <v>104125</v>
      </c>
    </row>
    <row r="37" spans="1:11" ht="12.75" customHeight="1" x14ac:dyDescent="0.25">
      <c r="A37" s="24"/>
      <c r="B37" s="83" t="s">
        <v>71</v>
      </c>
      <c r="C37" s="6" t="s">
        <v>72</v>
      </c>
      <c r="D37" s="118">
        <v>350</v>
      </c>
      <c r="E37" s="118" t="s">
        <v>73</v>
      </c>
      <c r="F37" s="119">
        <v>900</v>
      </c>
      <c r="G37" s="125">
        <f t="shared" si="1"/>
        <v>374850</v>
      </c>
    </row>
    <row r="38" spans="1:11" ht="12.75" customHeight="1" x14ac:dyDescent="0.25">
      <c r="A38" s="24"/>
      <c r="B38" s="84" t="s">
        <v>74</v>
      </c>
      <c r="C38" s="6"/>
      <c r="D38" s="118"/>
      <c r="E38" s="118"/>
      <c r="F38" s="119"/>
      <c r="G38" s="126"/>
    </row>
    <row r="39" spans="1:11" ht="12.75" customHeight="1" x14ac:dyDescent="0.25">
      <c r="A39" s="24"/>
      <c r="B39" s="85" t="s">
        <v>75</v>
      </c>
      <c r="C39" s="4" t="s">
        <v>76</v>
      </c>
      <c r="D39" s="120">
        <v>200</v>
      </c>
      <c r="E39" s="121" t="s">
        <v>77</v>
      </c>
      <c r="F39" s="120">
        <v>1100</v>
      </c>
      <c r="G39" s="127">
        <f t="shared" ref="G39:G40" si="2">(D39*F39)*1.19</f>
        <v>261800</v>
      </c>
    </row>
    <row r="40" spans="1:11" ht="12.75" customHeight="1" x14ac:dyDescent="0.25">
      <c r="A40" s="24"/>
      <c r="B40" s="85" t="s">
        <v>51</v>
      </c>
      <c r="C40" s="4" t="s">
        <v>76</v>
      </c>
      <c r="D40" s="120">
        <v>150</v>
      </c>
      <c r="E40" s="121" t="s">
        <v>78</v>
      </c>
      <c r="F40" s="120">
        <v>1200</v>
      </c>
      <c r="G40" s="127">
        <f t="shared" si="2"/>
        <v>214200</v>
      </c>
    </row>
    <row r="41" spans="1:11" ht="12.75" customHeight="1" x14ac:dyDescent="0.25">
      <c r="A41" s="24"/>
      <c r="B41" s="81" t="s">
        <v>79</v>
      </c>
      <c r="C41" s="5"/>
      <c r="D41" s="9"/>
      <c r="E41" s="9"/>
      <c r="F41" s="117"/>
      <c r="G41" s="125"/>
    </row>
    <row r="42" spans="1:11" ht="12.75" customHeight="1" x14ac:dyDescent="0.25">
      <c r="A42" s="21"/>
      <c r="B42" s="86" t="s">
        <v>80</v>
      </c>
      <c r="C42" s="5" t="s">
        <v>54</v>
      </c>
      <c r="D42" s="9">
        <v>2</v>
      </c>
      <c r="E42" s="9" t="s">
        <v>92</v>
      </c>
      <c r="F42" s="117">
        <v>13850</v>
      </c>
      <c r="G42" s="125">
        <f t="shared" si="1"/>
        <v>32963</v>
      </c>
    </row>
    <row r="43" spans="1:11" ht="12" customHeight="1" x14ac:dyDescent="0.25">
      <c r="A43" s="15"/>
      <c r="B43" s="86" t="s">
        <v>81</v>
      </c>
      <c r="C43" s="5" t="s">
        <v>54</v>
      </c>
      <c r="D43" s="9">
        <v>0.3</v>
      </c>
      <c r="E43" s="9" t="s">
        <v>69</v>
      </c>
      <c r="F43" s="122">
        <v>18000</v>
      </c>
      <c r="G43" s="125">
        <f t="shared" si="1"/>
        <v>6426</v>
      </c>
    </row>
    <row r="44" spans="1:11" ht="12.75" customHeight="1" x14ac:dyDescent="0.25">
      <c r="A44" s="41"/>
      <c r="B44" s="13" t="s">
        <v>25</v>
      </c>
      <c r="C44" s="14"/>
      <c r="D44" s="123"/>
      <c r="E44" s="123"/>
      <c r="F44" s="123"/>
      <c r="G44" s="124">
        <f>SUM(G35:G43)</f>
        <v>1037204</v>
      </c>
      <c r="K44" s="42"/>
    </row>
    <row r="45" spans="1:11" ht="12.75" customHeight="1" x14ac:dyDescent="0.25">
      <c r="A45" s="41"/>
      <c r="B45" s="30" t="s">
        <v>26</v>
      </c>
      <c r="C45" s="31"/>
      <c r="D45" s="32"/>
      <c r="E45" s="32"/>
      <c r="F45" s="33"/>
      <c r="G45" s="34"/>
    </row>
    <row r="46" spans="1:11" ht="12.75" customHeight="1" x14ac:dyDescent="0.25">
      <c r="A46" s="41"/>
      <c r="B46" s="43" t="s">
        <v>27</v>
      </c>
      <c r="C46" s="39" t="s">
        <v>23</v>
      </c>
      <c r="D46" s="39" t="s">
        <v>24</v>
      </c>
      <c r="E46" s="43" t="s">
        <v>13</v>
      </c>
      <c r="F46" s="39" t="s">
        <v>14</v>
      </c>
      <c r="G46" s="43" t="s">
        <v>15</v>
      </c>
    </row>
    <row r="47" spans="1:11" ht="12.75" customHeight="1" x14ac:dyDescent="0.25">
      <c r="A47" s="41"/>
      <c r="B47" s="148" t="s">
        <v>28</v>
      </c>
      <c r="C47" s="149"/>
      <c r="D47" s="149"/>
      <c r="E47" s="150"/>
      <c r="F47" s="151"/>
      <c r="G47" s="152"/>
    </row>
    <row r="48" spans="1:11" ht="12.75" customHeight="1" x14ac:dyDescent="0.25">
      <c r="A48" s="41"/>
      <c r="B48" s="130" t="s">
        <v>29</v>
      </c>
      <c r="C48" s="131"/>
      <c r="D48" s="131"/>
      <c r="E48" s="131"/>
      <c r="F48" s="131"/>
      <c r="G48" s="132">
        <f>G20+G23+G31+G44+G47</f>
        <v>1297576</v>
      </c>
    </row>
    <row r="49" spans="1:9" ht="12.75" customHeight="1" x14ac:dyDescent="0.25">
      <c r="A49" s="41"/>
      <c r="B49" s="133" t="s">
        <v>30</v>
      </c>
      <c r="C49" s="129"/>
      <c r="D49" s="129"/>
      <c r="E49" s="129"/>
      <c r="F49" s="129"/>
      <c r="G49" s="134">
        <f>G48*0.05</f>
        <v>64878.8</v>
      </c>
    </row>
    <row r="50" spans="1:9" ht="12.75" customHeight="1" x14ac:dyDescent="0.25">
      <c r="A50" s="41"/>
      <c r="B50" s="135" t="s">
        <v>31</v>
      </c>
      <c r="C50" s="128"/>
      <c r="D50" s="128"/>
      <c r="E50" s="128"/>
      <c r="F50" s="128"/>
      <c r="G50" s="136">
        <f>G49+G48</f>
        <v>1362454.8</v>
      </c>
    </row>
    <row r="51" spans="1:9" ht="12.75" customHeight="1" x14ac:dyDescent="0.25">
      <c r="A51" s="41"/>
      <c r="B51" s="133" t="s">
        <v>32</v>
      </c>
      <c r="C51" s="129"/>
      <c r="D51" s="129"/>
      <c r="E51" s="129"/>
      <c r="F51" s="129"/>
      <c r="G51" s="134">
        <f>G12</f>
        <v>1575000</v>
      </c>
    </row>
    <row r="52" spans="1:9" ht="12.75" customHeight="1" x14ac:dyDescent="0.25">
      <c r="A52" s="41"/>
      <c r="B52" s="137" t="s">
        <v>33</v>
      </c>
      <c r="C52" s="138"/>
      <c r="D52" s="138"/>
      <c r="E52" s="138"/>
      <c r="F52" s="138"/>
      <c r="G52" s="139">
        <f>G51-G50</f>
        <v>212545.19999999995</v>
      </c>
    </row>
    <row r="53" spans="1:9" ht="13.5" customHeight="1" x14ac:dyDescent="0.25">
      <c r="A53" s="41"/>
      <c r="B53" s="44" t="s">
        <v>82</v>
      </c>
      <c r="C53" s="45"/>
      <c r="D53" s="45"/>
      <c r="E53" s="45"/>
      <c r="F53" s="45"/>
      <c r="G53" s="46"/>
    </row>
    <row r="54" spans="1:9" ht="12" customHeight="1" thickBot="1" x14ac:dyDescent="0.3">
      <c r="A54" s="15"/>
      <c r="B54" s="47"/>
      <c r="C54" s="45"/>
      <c r="D54" s="45"/>
      <c r="E54" s="45"/>
      <c r="F54" s="45"/>
      <c r="G54" s="46"/>
    </row>
    <row r="55" spans="1:9" ht="12" customHeight="1" x14ac:dyDescent="0.25">
      <c r="A55" s="21"/>
      <c r="B55" s="48" t="s">
        <v>83</v>
      </c>
      <c r="C55" s="49"/>
      <c r="D55" s="49"/>
      <c r="E55" s="49"/>
      <c r="F55" s="50"/>
      <c r="G55" s="46"/>
    </row>
    <row r="56" spans="1:9" ht="24" customHeight="1" x14ac:dyDescent="0.25">
      <c r="A56" s="21"/>
      <c r="B56" s="51" t="s">
        <v>34</v>
      </c>
      <c r="C56" s="52"/>
      <c r="D56" s="52"/>
      <c r="E56" s="52"/>
      <c r="F56" s="53"/>
      <c r="G56" s="46"/>
    </row>
    <row r="57" spans="1:9" ht="16.5" customHeight="1" x14ac:dyDescent="0.25">
      <c r="A57" s="41"/>
      <c r="B57" s="51" t="s">
        <v>35</v>
      </c>
      <c r="C57" s="52"/>
      <c r="D57" s="52"/>
      <c r="E57" s="52"/>
      <c r="F57" s="53"/>
      <c r="G57" s="46"/>
    </row>
    <row r="58" spans="1:9" ht="13.5" customHeight="1" x14ac:dyDescent="0.25">
      <c r="A58" s="21"/>
      <c r="B58" s="51" t="s">
        <v>36</v>
      </c>
      <c r="C58" s="52"/>
      <c r="D58" s="52"/>
      <c r="E58" s="52"/>
      <c r="F58" s="53"/>
      <c r="G58" s="46"/>
      <c r="I58" s="54"/>
    </row>
    <row r="59" spans="1:9" ht="12" customHeight="1" x14ac:dyDescent="0.25">
      <c r="A59" s="15"/>
      <c r="B59" s="51" t="s">
        <v>37</v>
      </c>
      <c r="C59" s="52"/>
      <c r="D59" s="52"/>
      <c r="E59" s="52"/>
      <c r="F59" s="53"/>
      <c r="G59" s="46"/>
    </row>
    <row r="60" spans="1:9" ht="12" customHeight="1" x14ac:dyDescent="0.25">
      <c r="A60" s="41"/>
      <c r="B60" s="51" t="s">
        <v>38</v>
      </c>
      <c r="C60" s="52"/>
      <c r="D60" s="52"/>
      <c r="E60" s="52"/>
      <c r="F60" s="53"/>
      <c r="G60" s="46"/>
    </row>
    <row r="61" spans="1:9" ht="12" customHeight="1" thickBot="1" x14ac:dyDescent="0.3">
      <c r="A61" s="41"/>
      <c r="B61" s="55" t="s">
        <v>39</v>
      </c>
      <c r="C61" s="56"/>
      <c r="D61" s="56"/>
      <c r="E61" s="56"/>
      <c r="F61" s="57"/>
      <c r="G61" s="46"/>
    </row>
    <row r="62" spans="1:9" ht="12" customHeight="1" x14ac:dyDescent="0.25">
      <c r="A62" s="41"/>
      <c r="B62" s="47"/>
      <c r="C62" s="52"/>
      <c r="D62" s="52"/>
      <c r="E62" s="52"/>
      <c r="F62" s="52"/>
      <c r="G62" s="46"/>
    </row>
    <row r="63" spans="1:9" ht="12" customHeight="1" thickBot="1" x14ac:dyDescent="0.3">
      <c r="A63" s="41"/>
      <c r="B63" s="98" t="s">
        <v>40</v>
      </c>
      <c r="C63" s="99"/>
      <c r="D63" s="58"/>
      <c r="E63" s="59"/>
      <c r="F63" s="59"/>
      <c r="G63" s="46"/>
    </row>
    <row r="64" spans="1:9" ht="12" customHeight="1" x14ac:dyDescent="0.25">
      <c r="A64" s="41"/>
      <c r="B64" s="60" t="s">
        <v>27</v>
      </c>
      <c r="C64" s="61" t="s">
        <v>93</v>
      </c>
      <c r="D64" s="62" t="s">
        <v>41</v>
      </c>
      <c r="E64" s="59"/>
      <c r="F64" s="59"/>
      <c r="G64" s="46"/>
    </row>
    <row r="65" spans="1:7" ht="12" customHeight="1" x14ac:dyDescent="0.25">
      <c r="A65" s="41"/>
      <c r="B65" s="63" t="s">
        <v>42</v>
      </c>
      <c r="C65" s="64">
        <f>G20</f>
        <v>0</v>
      </c>
      <c r="D65" s="65">
        <f>(C65/C71)</f>
        <v>0</v>
      </c>
      <c r="E65" s="59"/>
      <c r="F65" s="59"/>
      <c r="G65" s="46"/>
    </row>
    <row r="66" spans="1:7" ht="12.75" customHeight="1" x14ac:dyDescent="0.25">
      <c r="A66" s="41"/>
      <c r="B66" s="63" t="s">
        <v>43</v>
      </c>
      <c r="C66" s="64">
        <f>G23</f>
        <v>0</v>
      </c>
      <c r="D66" s="65">
        <v>0</v>
      </c>
      <c r="E66" s="59"/>
      <c r="F66" s="59"/>
      <c r="G66" s="46"/>
    </row>
    <row r="67" spans="1:7" ht="12" customHeight="1" x14ac:dyDescent="0.25">
      <c r="A67" s="41"/>
      <c r="B67" s="63" t="s">
        <v>44</v>
      </c>
      <c r="C67" s="64">
        <f>G31</f>
        <v>260372</v>
      </c>
      <c r="D67" s="65">
        <f>(C67/C71)</f>
        <v>0.19110505537504804</v>
      </c>
      <c r="E67" s="59"/>
      <c r="F67" s="59"/>
      <c r="G67" s="46"/>
    </row>
    <row r="68" spans="1:7" ht="12" customHeight="1" x14ac:dyDescent="0.25">
      <c r="A68" s="41"/>
      <c r="B68" s="63" t="s">
        <v>22</v>
      </c>
      <c r="C68" s="64">
        <f>G44</f>
        <v>1037204</v>
      </c>
      <c r="D68" s="65">
        <f>(C68/C71)</f>
        <v>0.76127589700590437</v>
      </c>
      <c r="E68" s="59"/>
      <c r="F68" s="59"/>
      <c r="G68" s="46"/>
    </row>
    <row r="69" spans="1:7" ht="12" customHeight="1" x14ac:dyDescent="0.25">
      <c r="A69" s="41"/>
      <c r="B69" s="63" t="s">
        <v>45</v>
      </c>
      <c r="C69" s="66">
        <f>G47</f>
        <v>0</v>
      </c>
      <c r="D69" s="65">
        <f>(C69/C71)</f>
        <v>0</v>
      </c>
      <c r="E69" s="67"/>
      <c r="F69" s="67"/>
      <c r="G69" s="46"/>
    </row>
    <row r="70" spans="1:7" ht="12" customHeight="1" x14ac:dyDescent="0.25">
      <c r="A70" s="41"/>
      <c r="B70" s="63" t="s">
        <v>46</v>
      </c>
      <c r="C70" s="66">
        <f>G49</f>
        <v>64878.8</v>
      </c>
      <c r="D70" s="65">
        <f>(C70/C71)</f>
        <v>4.7619047619047616E-2</v>
      </c>
      <c r="E70" s="67"/>
      <c r="F70" s="67"/>
      <c r="G70" s="46"/>
    </row>
    <row r="71" spans="1:7" ht="12" customHeight="1" thickBot="1" x14ac:dyDescent="0.3">
      <c r="A71" s="41"/>
      <c r="B71" s="68" t="s">
        <v>47</v>
      </c>
      <c r="C71" s="69">
        <f>SUM(C65:C70)</f>
        <v>1362454.8</v>
      </c>
      <c r="D71" s="70">
        <f>SUM(D65:D70)</f>
        <v>1</v>
      </c>
      <c r="E71" s="67"/>
      <c r="F71" s="67"/>
      <c r="G71" s="46"/>
    </row>
    <row r="72" spans="1:7" ht="12" customHeight="1" x14ac:dyDescent="0.25">
      <c r="A72" s="41"/>
      <c r="B72" s="47"/>
      <c r="C72" s="45"/>
      <c r="D72" s="45"/>
      <c r="E72" s="45"/>
      <c r="F72" s="45"/>
      <c r="G72" s="46"/>
    </row>
    <row r="73" spans="1:7" ht="12.75" customHeight="1" thickBot="1" x14ac:dyDescent="0.3">
      <c r="A73" s="41"/>
      <c r="B73" s="71"/>
      <c r="C73" s="45"/>
      <c r="D73" s="45"/>
      <c r="E73" s="45"/>
      <c r="F73" s="45"/>
      <c r="G73" s="46"/>
    </row>
    <row r="74" spans="1:7" ht="12.75" customHeight="1" thickBot="1" x14ac:dyDescent="0.3">
      <c r="A74" s="41"/>
      <c r="B74" s="95" t="s">
        <v>90</v>
      </c>
      <c r="C74" s="96"/>
      <c r="D74" s="96"/>
      <c r="E74" s="97"/>
      <c r="F74" s="67"/>
      <c r="G74" s="46"/>
    </row>
    <row r="75" spans="1:7" ht="15" customHeight="1" x14ac:dyDescent="0.25">
      <c r="A75" s="41"/>
      <c r="B75" s="72" t="s">
        <v>94</v>
      </c>
      <c r="C75" s="73">
        <v>320</v>
      </c>
      <c r="D75" s="73">
        <f>G9</f>
        <v>350</v>
      </c>
      <c r="E75" s="73">
        <v>380</v>
      </c>
      <c r="F75" s="74"/>
      <c r="G75" s="75"/>
    </row>
    <row r="76" spans="1:7" ht="12" customHeight="1" thickBot="1" x14ac:dyDescent="0.3">
      <c r="A76" s="41"/>
      <c r="B76" s="68" t="s">
        <v>91</v>
      </c>
      <c r="C76" s="69">
        <f>(G50/C75)</f>
        <v>4257.6712500000003</v>
      </c>
      <c r="D76" s="69">
        <f>(G50/D75)</f>
        <v>3892.7280000000001</v>
      </c>
      <c r="E76" s="76">
        <f>(G50/E75)</f>
        <v>3585.407368421053</v>
      </c>
      <c r="F76" s="74"/>
      <c r="G76" s="75"/>
    </row>
    <row r="77" spans="1:7" ht="12" customHeight="1" x14ac:dyDescent="0.25">
      <c r="A77" s="41"/>
      <c r="B77" s="44" t="s">
        <v>48</v>
      </c>
      <c r="C77" s="52"/>
      <c r="D77" s="52"/>
      <c r="E77" s="52"/>
      <c r="F77" s="52"/>
      <c r="G77" s="77"/>
    </row>
    <row r="78" spans="1:7" ht="12" customHeight="1" x14ac:dyDescent="0.25">
      <c r="A78" s="41"/>
    </row>
    <row r="79" spans="1:7" ht="12" customHeight="1" x14ac:dyDescent="0.25">
      <c r="A79" s="41"/>
    </row>
    <row r="80" spans="1:7" ht="12" customHeight="1" x14ac:dyDescent="0.25">
      <c r="A80" s="41"/>
    </row>
    <row r="81" spans="1:1" ht="12" customHeight="1" x14ac:dyDescent="0.25">
      <c r="A81" s="41"/>
    </row>
    <row r="82" spans="1:1" ht="12" customHeight="1" x14ac:dyDescent="0.25">
      <c r="A82" s="41"/>
    </row>
    <row r="83" spans="1:1" ht="12.75" customHeight="1" x14ac:dyDescent="0.25">
      <c r="A83" s="41"/>
    </row>
    <row r="84" spans="1:1" ht="12" customHeight="1" x14ac:dyDescent="0.25">
      <c r="A84" s="41"/>
    </row>
    <row r="85" spans="1:1" ht="12.75" customHeight="1" x14ac:dyDescent="0.25">
      <c r="A85" s="41"/>
    </row>
    <row r="86" spans="1:1" ht="12" customHeight="1" x14ac:dyDescent="0.25">
      <c r="A86" s="41"/>
    </row>
    <row r="87" spans="1:1" ht="12" customHeight="1" x14ac:dyDescent="0.25">
      <c r="A87" s="41"/>
    </row>
    <row r="88" spans="1:1" ht="12.75" customHeight="1" x14ac:dyDescent="0.25">
      <c r="A88" s="41"/>
    </row>
    <row r="89" spans="1:1" ht="15.6" customHeight="1" x14ac:dyDescent="0.25">
      <c r="A89" s="41"/>
    </row>
  </sheetData>
  <mergeCells count="9">
    <mergeCell ref="E9:F9"/>
    <mergeCell ref="E14:F14"/>
    <mergeCell ref="E15:F15"/>
    <mergeCell ref="B17:G17"/>
    <mergeCell ref="B74:E74"/>
    <mergeCell ref="B63:C63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SUPLEMENTARIA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2022-06-22T15:58:39Z</dcterms:modified>
</cp:coreProperties>
</file>