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IMPERIAL\"/>
    </mc:Choice>
  </mc:AlternateContent>
  <bookViews>
    <workbookView xWindow="0" yWindow="0" windowWidth="20490" windowHeight="7755"/>
  </bookViews>
  <sheets>
    <sheet name="Pradera Bianual" sheetId="1" r:id="rId1"/>
  </sheets>
  <calcPr calcId="152511"/>
</workbook>
</file>

<file path=xl/calcChain.xml><?xml version="1.0" encoding="utf-8"?>
<calcChain xmlns="http://schemas.openxmlformats.org/spreadsheetml/2006/main">
  <c r="G54" i="1" l="1"/>
  <c r="G53" i="1"/>
  <c r="G51" i="1"/>
  <c r="G50" i="1"/>
  <c r="G49" i="1"/>
  <c r="G47" i="1"/>
  <c r="G46" i="1"/>
  <c r="G45" i="1"/>
  <c r="G39" i="1"/>
  <c r="G38" i="1"/>
  <c r="G37" i="1"/>
  <c r="G36" i="1"/>
  <c r="G35" i="1"/>
  <c r="G34" i="1"/>
  <c r="G33" i="1"/>
  <c r="G32" i="1"/>
  <c r="G31" i="1"/>
  <c r="G12" i="1"/>
  <c r="G65" i="1" s="1"/>
  <c r="G40" i="1" l="1"/>
  <c r="G55" i="1"/>
  <c r="C82" i="1" s="1"/>
  <c r="G62" i="1" l="1"/>
  <c r="G63" i="1" s="1"/>
  <c r="G64" i="1" s="1"/>
  <c r="C81" i="1"/>
  <c r="C85" i="1" s="1"/>
  <c r="D81" i="1" l="1"/>
  <c r="D79" i="1"/>
  <c r="D82" i="1"/>
  <c r="D83" i="1"/>
  <c r="D84" i="1"/>
  <c r="G66" i="1"/>
  <c r="E90" i="1"/>
  <c r="D90" i="1"/>
  <c r="C90" i="1"/>
  <c r="D85" i="1" l="1"/>
</calcChain>
</file>

<file path=xl/sharedStrings.xml><?xml version="1.0" encoding="utf-8"?>
<sst xmlns="http://schemas.openxmlformats.org/spreadsheetml/2006/main" count="147" uniqueCount="99">
  <si>
    <t>RUBRO O CULTIVO</t>
  </si>
  <si>
    <t>PRADERA BIANUAL</t>
  </si>
  <si>
    <t>VARIEDAD</t>
  </si>
  <si>
    <t>BALLICA , TREBOL</t>
  </si>
  <si>
    <t>FECHA ESTIMADA  PRECIO VENTA</t>
  </si>
  <si>
    <t>ABRIL 2023</t>
  </si>
  <si>
    <t>NIVEL TECNOLÓGICO</t>
  </si>
  <si>
    <t>MEDIO</t>
  </si>
  <si>
    <t>PRECIO ESPERADO ($/Kg. carne)</t>
  </si>
  <si>
    <t>REGIÓN</t>
  </si>
  <si>
    <t>ARAUCANIA</t>
  </si>
  <si>
    <t>INGRESO ESPERADO, con IVA ($)</t>
  </si>
  <si>
    <t>AGENCIA DE ÁREA</t>
  </si>
  <si>
    <t>NUEVA IMPERIAL</t>
  </si>
  <si>
    <t>DESTINO PRODUCCION</t>
  </si>
  <si>
    <t>MERCADO LOCAL</t>
  </si>
  <si>
    <t>COMUNA/LOCALIDAD</t>
  </si>
  <si>
    <t>NUEVA IMPERIAL-CHOL CHOL</t>
  </si>
  <si>
    <t>FECHA DE COSECHA</t>
  </si>
  <si>
    <t>MARZO 2023</t>
  </si>
  <si>
    <t>FECHA PRECIO INSUMOS</t>
  </si>
  <si>
    <t>CONTINGENCIA</t>
  </si>
  <si>
    <t>HELADAS Y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</si>
  <si>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</si>
  <si>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</si>
  <si>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</si>
  <si>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</si>
  <si>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</si>
  <si>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</si>
  <si>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</si>
  <si>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</si>
  <si>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</si>
  <si>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</si>
  <si>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</si>
  <si>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</si>
  <si>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</si>
  <si>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JM</t>
  </si>
  <si>
    <t>Marzo</t>
  </si>
  <si>
    <t>Rastraje</t>
  </si>
  <si>
    <t>Vibrocultivador</t>
  </si>
  <si>
    <t>Rodillo</t>
  </si>
  <si>
    <t>Aplicación Desecante</t>
  </si>
  <si>
    <t>Febrero</t>
  </si>
  <si>
    <t>Aplicación Nitrógeno</t>
  </si>
  <si>
    <t>Agosto</t>
  </si>
  <si>
    <t>Aplicación Herbicida</t>
  </si>
  <si>
    <t>Mayo</t>
  </si>
  <si>
    <t>Aplicación Cal</t>
  </si>
  <si>
    <t>Siembra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</si>
  <si>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</si>
  <si>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</si>
  <si>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</si>
  <si>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</si>
  <si>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</si>
  <si>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</si>
  <si>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</si>
  <si>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Ballica</t>
  </si>
  <si>
    <t>Kg</t>
  </si>
  <si>
    <t>Trebol</t>
  </si>
  <si>
    <t>Avena cobertura</t>
  </si>
  <si>
    <t>FERTILIZANTES</t>
  </si>
  <si>
    <t>Mezcla 7-27-8</t>
  </si>
  <si>
    <t>Urea</t>
  </si>
  <si>
    <t>Cal</t>
  </si>
  <si>
    <t>HERBICIDAS</t>
  </si>
  <si>
    <t>Glifosato</t>
  </si>
  <si>
    <t>Lt</t>
  </si>
  <si>
    <t>MCPA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</si>
  <si>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</si>
  <si>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</si>
  <si>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</si>
  <si>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</si>
  <si>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</si>
  <si>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</si>
  <si>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</si>
  <si>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</si>
  <si>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</si>
  <si>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rgb="FF000000"/>
        <rFont val="Calibri"/>
      </rPr>
      <t>Fuente</t>
    </r>
    <r>
      <rPr>
        <sz val="8"/>
        <color rgb="FF000000"/>
        <rFont val="Calibri"/>
      </rPr>
      <t>: INDAP</t>
    </r>
  </si>
  <si>
    <r>
      <rPr>
        <b/>
        <u/>
        <sz val="7"/>
        <color rgb="FF000000"/>
        <rFont val="Calibri"/>
      </rPr>
      <t>Notas</t>
    </r>
    <r>
      <rPr>
        <b/>
        <sz val="7"/>
        <color rgb="FF000000"/>
        <rFont val="Calibri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</si>
  <si>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</si>
  <si>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</si>
  <si>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</si>
  <si>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</si>
  <si>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</si>
  <si>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</si>
  <si>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</si>
  <si>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</si>
  <si>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</si>
  <si>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</si>
  <si>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</si>
  <si>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</si>
  <si>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</si>
  <si>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($/Kg. carne)</t>
  </si>
  <si>
    <t>Costo unitario ($/Kg. carne) (*)</t>
  </si>
  <si>
    <t>(*): Este valor representa el valor mìnimo de venta del producto</t>
  </si>
  <si>
    <t>$/há</t>
  </si>
  <si>
    <t>COSTO TOTAL/há.</t>
  </si>
  <si>
    <t>Rendimiento (Kg. carne/há)</t>
  </si>
  <si>
    <t>RENDIMIENTO (Kg. carne/há.)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</si>
</sst>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/yy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>
    <font>
      <sz val="11"/>
      <color rgb="FF000000"/>
      <name val="Calibri"/>
    </font>
    <font>
      <b/>
      <sz val="9"/>
      <color rgb="FFFFFFFF"/>
      <name val="Calibri"/>
    </font>
    <font>
      <sz val="9"/>
      <color rgb="FF000000"/>
      <name val="Calibri"/>
    </font>
    <font>
      <sz val="9"/>
      <color rgb="FFFFFFFF"/>
      <name val="Calibri"/>
    </font>
    <font>
      <sz val="11"/>
      <name val="Calibri"/>
    </font>
    <font>
      <sz val="8"/>
      <color rgb="FF000000"/>
      <name val="Arial Narrow"/>
    </font>
    <font>
      <sz val="9"/>
      <color rgb="FF000000"/>
      <name val="Arial Narrow"/>
    </font>
    <font>
      <b/>
      <i/>
      <sz val="9"/>
      <color rgb="FFFFFFFF"/>
      <name val="Calibri"/>
    </font>
    <font>
      <sz val="8"/>
      <color rgb="FFFFFFFF"/>
      <name val="Arial Narrow"/>
    </font>
    <font>
      <b/>
      <sz val="8"/>
      <color rgb="FF000000"/>
      <name val="Arial Narrow"/>
    </font>
    <font>
      <sz val="9"/>
      <color rgb="FFFFFFFF"/>
      <name val="Arial Narrow"/>
    </font>
    <font>
      <b/>
      <sz val="7"/>
      <color rgb="FFFFFFFF"/>
      <name val="Calibri"/>
    </font>
    <font>
      <b/>
      <sz val="7"/>
      <color rgb="FF000000"/>
      <name val="Calibri"/>
    </font>
    <font>
      <sz val="7"/>
      <color rgb="FF000000"/>
      <name val="Calibri"/>
    </font>
    <font>
      <b/>
      <sz val="7"/>
      <color rgb="FFFEFEFE"/>
      <name val="Calibri"/>
    </font>
    <font>
      <sz val="8"/>
      <color rgb="FFFFFFFF"/>
      <name val="Calibri"/>
    </font>
    <font>
      <b/>
      <sz val="9"/>
      <color rgb="FF000000"/>
      <name val="Calibri"/>
    </font>
    <font>
      <u/>
      <sz val="8"/>
      <color rgb="FF000000"/>
      <name val="Calibri"/>
    </font>
    <font>
      <sz val="8"/>
      <color rgb="FF000000"/>
      <name val="Calibri"/>
    </font>
    <font>
      <b/>
      <u/>
      <sz val="7"/>
      <color rgb="FF000000"/>
      <name val="Calibri"/>
    </font>
    <font>
      <sz val="8"/>
      <color rgb="FFFFFFFF"/>
      <name val="Arial Narrow"/>
      <family val="2"/>
    </font>
    <font>
      <b/>
      <sz val="8"/>
      <color rgb="FFFFFFFF"/>
      <name val="Arial Narrow"/>
      <family val="2"/>
    </font>
    <font>
      <b/>
      <sz val="7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</fills>
  <borders count="5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0" fillId="2" borderId="1" xfId="0" applyFont="1" applyFill="1" applyBorder="1"/>
    <xf numFmtId="0" fontId="0" fillId="0" borderId="0" xfId="0" applyFont="1"/>
    <xf numFmtId="0" fontId="0" fillId="2" borderId="3" xfId="0" applyFont="1" applyFill="1" applyBorder="1"/>
    <xf numFmtId="0" fontId="0" fillId="2" borderId="4" xfId="0" applyFont="1" applyFill="1" applyBorder="1"/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49" fontId="5" fillId="2" borderId="6" xfId="0" applyNumberFormat="1" applyFont="1" applyFill="1" applyBorder="1" applyAlignment="1">
      <alignment horizontal="left"/>
    </xf>
    <xf numFmtId="3" fontId="5" fillId="2" borderId="6" xfId="0" applyNumberFormat="1" applyFont="1" applyFill="1" applyBorder="1" applyAlignment="1">
      <alignment horizontal="left"/>
    </xf>
    <xf numFmtId="49" fontId="5" fillId="2" borderId="6" xfId="0" applyNumberFormat="1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/>
    </xf>
    <xf numFmtId="3" fontId="5" fillId="2" borderId="6" xfId="0" applyNumberFormat="1" applyFont="1" applyFill="1" applyBorder="1" applyAlignment="1">
      <alignment horizontal="left" wrapText="1"/>
    </xf>
    <xf numFmtId="164" fontId="2" fillId="2" borderId="10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wrapText="1"/>
    </xf>
    <xf numFmtId="0" fontId="0" fillId="2" borderId="11" xfId="0" applyFont="1" applyFill="1" applyBorder="1"/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49" fontId="1" fillId="4" borderId="15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3" fontId="2" fillId="2" borderId="14" xfId="0" applyNumberFormat="1" applyFont="1" applyFill="1" applyBorder="1" applyAlignment="1">
      <alignment horizontal="left"/>
    </xf>
    <xf numFmtId="49" fontId="1" fillId="4" borderId="17" xfId="0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" fillId="3" borderId="17" xfId="0" applyNumberFormat="1" applyFont="1" applyFill="1" applyBorder="1" applyAlignment="1">
      <alignment horizontal="left" vertical="center"/>
    </xf>
    <xf numFmtId="49" fontId="1" fillId="3" borderId="17" xfId="0" applyNumberFormat="1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3" fontId="2" fillId="2" borderId="20" xfId="0" applyNumberFormat="1" applyFont="1" applyFill="1" applyBorder="1" applyAlignment="1">
      <alignment horizontal="left"/>
    </xf>
    <xf numFmtId="49" fontId="1" fillId="3" borderId="15" xfId="0" applyNumberFormat="1" applyFont="1" applyFill="1" applyBorder="1" applyAlignment="1">
      <alignment horizontal="left" vertical="center"/>
    </xf>
    <xf numFmtId="49" fontId="1" fillId="3" borderId="15" xfId="0" applyNumberFormat="1" applyFont="1" applyFill="1" applyBorder="1" applyAlignment="1">
      <alignment horizontal="left" vertical="center" wrapText="1"/>
    </xf>
    <xf numFmtId="49" fontId="8" fillId="3" borderId="17" xfId="0" applyNumberFormat="1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49" fontId="9" fillId="2" borderId="6" xfId="0" applyNumberFormat="1" applyFont="1" applyFill="1" applyBorder="1" applyAlignment="1">
      <alignment horizontal="left"/>
    </xf>
    <xf numFmtId="49" fontId="10" fillId="3" borderId="17" xfId="0" applyNumberFormat="1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165" fontId="5" fillId="2" borderId="6" xfId="0" applyNumberFormat="1" applyFont="1" applyFill="1" applyBorder="1" applyAlignment="1">
      <alignment horizontal="left"/>
    </xf>
    <xf numFmtId="49" fontId="10" fillId="3" borderId="21" xfId="0" applyNumberFormat="1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left" vertical="center"/>
    </xf>
    <xf numFmtId="3" fontId="10" fillId="3" borderId="21" xfId="0" applyNumberFormat="1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/>
    </xf>
    <xf numFmtId="3" fontId="2" fillId="2" borderId="22" xfId="0" applyNumberFormat="1" applyFont="1" applyFill="1" applyBorder="1" applyAlignment="1">
      <alignment horizontal="left"/>
    </xf>
    <xf numFmtId="0" fontId="0" fillId="2" borderId="23" xfId="0" applyFont="1" applyFill="1" applyBorder="1"/>
    <xf numFmtId="49" fontId="0" fillId="2" borderId="28" xfId="0" applyNumberFormat="1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166" fontId="1" fillId="2" borderId="28" xfId="0" applyNumberFormat="1" applyFont="1" applyFill="1" applyBorder="1" applyAlignment="1">
      <alignment vertical="center"/>
    </xf>
    <xf numFmtId="0" fontId="0" fillId="2" borderId="28" xfId="0" applyFont="1" applyFill="1" applyBorder="1" applyAlignment="1">
      <alignment vertical="center"/>
    </xf>
    <xf numFmtId="49" fontId="12" fillId="2" borderId="29" xfId="0" applyNumberFormat="1" applyFont="1" applyFill="1" applyBorder="1" applyAlignment="1">
      <alignment vertical="center"/>
    </xf>
    <xf numFmtId="0" fontId="13" fillId="2" borderId="30" xfId="0" applyFont="1" applyFill="1" applyBorder="1"/>
    <xf numFmtId="0" fontId="13" fillId="2" borderId="31" xfId="0" applyFont="1" applyFill="1" applyBorder="1"/>
    <xf numFmtId="49" fontId="13" fillId="2" borderId="32" xfId="0" applyNumberFormat="1" applyFont="1" applyFill="1" applyBorder="1" applyAlignment="1">
      <alignment vertical="center"/>
    </xf>
    <xf numFmtId="0" fontId="13" fillId="2" borderId="28" xfId="0" applyFont="1" applyFill="1" applyBorder="1"/>
    <xf numFmtId="0" fontId="13" fillId="2" borderId="33" xfId="0" applyFont="1" applyFill="1" applyBorder="1"/>
    <xf numFmtId="49" fontId="13" fillId="2" borderId="34" xfId="0" applyNumberFormat="1" applyFont="1" applyFill="1" applyBorder="1" applyAlignment="1">
      <alignment vertical="center"/>
    </xf>
    <xf numFmtId="0" fontId="13" fillId="2" borderId="35" xfId="0" applyFont="1" applyFill="1" applyBorder="1"/>
    <xf numFmtId="0" fontId="13" fillId="2" borderId="36" xfId="0" applyFont="1" applyFill="1" applyBorder="1"/>
    <xf numFmtId="0" fontId="13" fillId="2" borderId="28" xfId="0" applyFont="1" applyFill="1" applyBorder="1" applyAlignment="1">
      <alignment vertical="center"/>
    </xf>
    <xf numFmtId="0" fontId="13" fillId="5" borderId="36" xfId="0" applyFont="1" applyFill="1" applyBorder="1"/>
    <xf numFmtId="0" fontId="13" fillId="6" borderId="28" xfId="0" applyFont="1" applyFill="1" applyBorder="1"/>
    <xf numFmtId="49" fontId="12" fillId="7" borderId="39" xfId="0" applyNumberFormat="1" applyFont="1" applyFill="1" applyBorder="1" applyAlignment="1">
      <alignment vertical="center"/>
    </xf>
    <xf numFmtId="49" fontId="13" fillId="7" borderId="41" xfId="0" applyNumberFormat="1" applyFont="1" applyFill="1" applyBorder="1"/>
    <xf numFmtId="49" fontId="12" fillId="2" borderId="4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9" fontId="13" fillId="2" borderId="43" xfId="0" applyNumberFormat="1" applyFont="1" applyFill="1" applyBorder="1"/>
    <xf numFmtId="0" fontId="12" fillId="2" borderId="6" xfId="0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11" fillId="6" borderId="28" xfId="0" applyFont="1" applyFill="1" applyBorder="1" applyAlignment="1">
      <alignment vertical="center"/>
    </xf>
    <xf numFmtId="49" fontId="12" fillId="7" borderId="44" xfId="0" applyNumberFormat="1" applyFont="1" applyFill="1" applyBorder="1" applyAlignment="1">
      <alignment vertical="center"/>
    </xf>
    <xf numFmtId="167" fontId="12" fillId="7" borderId="45" xfId="0" applyNumberFormat="1" applyFont="1" applyFill="1" applyBorder="1" applyAlignment="1">
      <alignment vertical="center"/>
    </xf>
    <xf numFmtId="9" fontId="12" fillId="7" borderId="46" xfId="0" applyNumberFormat="1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0" fontId="0" fillId="2" borderId="47" xfId="0" applyFont="1" applyFill="1" applyBorder="1"/>
    <xf numFmtId="0" fontId="11" fillId="5" borderId="32" xfId="0" applyFont="1" applyFill="1" applyBorder="1" applyAlignment="1">
      <alignment vertical="center"/>
    </xf>
    <xf numFmtId="49" fontId="14" fillId="5" borderId="28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0" fontId="11" fillId="6" borderId="32" xfId="0" applyFont="1" applyFill="1" applyBorder="1" applyAlignment="1">
      <alignment vertical="center"/>
    </xf>
    <xf numFmtId="3" fontId="12" fillId="7" borderId="40" xfId="0" applyNumberFormat="1" applyFont="1" applyFill="1" applyBorder="1" applyAlignment="1">
      <alignment vertical="center"/>
    </xf>
    <xf numFmtId="3" fontId="12" fillId="7" borderId="41" xfId="0" applyNumberFormat="1" applyFont="1" applyFill="1" applyBorder="1" applyAlignment="1">
      <alignment vertical="center"/>
    </xf>
    <xf numFmtId="0" fontId="12" fillId="6" borderId="28" xfId="0" applyFont="1" applyFill="1" applyBorder="1" applyAlignment="1">
      <alignment vertical="center"/>
    </xf>
    <xf numFmtId="166" fontId="16" fillId="2" borderId="28" xfId="0" applyNumberFormat="1" applyFont="1" applyFill="1" applyBorder="1" applyAlignment="1">
      <alignment vertical="center"/>
    </xf>
    <xf numFmtId="167" fontId="12" fillId="7" borderId="46" xfId="0" applyNumberFormat="1" applyFont="1" applyFill="1" applyBorder="1" applyAlignment="1">
      <alignment vertical="center"/>
    </xf>
    <xf numFmtId="49" fontId="13" fillId="2" borderId="28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right"/>
    </xf>
    <xf numFmtId="0" fontId="10" fillId="3" borderId="17" xfId="0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wrapText="1"/>
    </xf>
    <xf numFmtId="0" fontId="8" fillId="3" borderId="17" xfId="0" applyFont="1" applyFill="1" applyBorder="1" applyAlignment="1">
      <alignment horizontal="right" vertical="center"/>
    </xf>
    <xf numFmtId="3" fontId="8" fillId="3" borderId="17" xfId="0" applyNumberFormat="1" applyFont="1" applyFill="1" applyBorder="1" applyAlignment="1">
      <alignment horizontal="right" vertical="center"/>
    </xf>
    <xf numFmtId="3" fontId="8" fillId="3" borderId="6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horizontal="right" wrapText="1"/>
    </xf>
    <xf numFmtId="49" fontId="2" fillId="2" borderId="9" xfId="0" applyNumberFormat="1" applyFont="1" applyFill="1" applyBorder="1" applyAlignment="1">
      <alignment horizontal="left"/>
    </xf>
    <xf numFmtId="49" fontId="5" fillId="2" borderId="9" xfId="0" applyNumberFormat="1" applyFont="1" applyFill="1" applyBorder="1" applyAlignment="1">
      <alignment horizontal="left" vertical="center" wrapText="1"/>
    </xf>
    <xf numFmtId="49" fontId="5" fillId="2" borderId="9" xfId="0" applyNumberFormat="1" applyFont="1" applyFill="1" applyBorder="1" applyAlignment="1">
      <alignment horizontal="left"/>
    </xf>
    <xf numFmtId="49" fontId="5" fillId="2" borderId="9" xfId="0" applyNumberFormat="1" applyFont="1" applyFill="1" applyBorder="1" applyAlignment="1">
      <alignment horizontal="left" wrapText="1"/>
    </xf>
    <xf numFmtId="164" fontId="5" fillId="2" borderId="9" xfId="0" applyNumberFormat="1" applyFont="1" applyFill="1" applyBorder="1" applyAlignment="1">
      <alignment horizontal="left"/>
    </xf>
    <xf numFmtId="0" fontId="0" fillId="2" borderId="49" xfId="0" applyFont="1" applyFill="1" applyBorder="1"/>
    <xf numFmtId="0" fontId="2" fillId="2" borderId="50" xfId="0" applyFont="1" applyFill="1" applyBorder="1" applyAlignment="1">
      <alignment horizontal="left" wrapText="1"/>
    </xf>
    <xf numFmtId="49" fontId="1" fillId="3" borderId="48" xfId="0" applyNumberFormat="1" applyFont="1" applyFill="1" applyBorder="1" applyAlignment="1">
      <alignment horizontal="left" vertical="center" wrapText="1"/>
    </xf>
    <xf numFmtId="49" fontId="5" fillId="2" borderId="48" xfId="0" applyNumberFormat="1" applyFont="1" applyFill="1" applyBorder="1" applyAlignment="1">
      <alignment horizontal="left" vertical="center" wrapText="1"/>
    </xf>
    <xf numFmtId="3" fontId="20" fillId="3" borderId="17" xfId="0" applyNumberFormat="1" applyFont="1" applyFill="1" applyBorder="1" applyAlignment="1">
      <alignment horizontal="right" vertical="center"/>
    </xf>
    <xf numFmtId="49" fontId="21" fillId="4" borderId="24" xfId="0" applyNumberFormat="1" applyFont="1" applyFill="1" applyBorder="1" applyAlignment="1">
      <alignment horizontal="left" vertical="center"/>
    </xf>
    <xf numFmtId="0" fontId="21" fillId="4" borderId="21" xfId="0" applyFont="1" applyFill="1" applyBorder="1" applyAlignment="1">
      <alignment horizontal="left" vertical="center"/>
    </xf>
    <xf numFmtId="166" fontId="21" fillId="4" borderId="25" xfId="0" applyNumberFormat="1" applyFont="1" applyFill="1" applyBorder="1" applyAlignment="1">
      <alignment horizontal="left" vertical="center"/>
    </xf>
    <xf numFmtId="49" fontId="21" fillId="3" borderId="26" xfId="0" applyNumberFormat="1" applyFont="1" applyFill="1" applyBorder="1" applyAlignment="1">
      <alignment horizontal="left" vertical="center"/>
    </xf>
    <xf numFmtId="0" fontId="21" fillId="3" borderId="17" xfId="0" applyFont="1" applyFill="1" applyBorder="1" applyAlignment="1">
      <alignment horizontal="left" vertical="center"/>
    </xf>
    <xf numFmtId="166" fontId="21" fillId="3" borderId="5" xfId="0" applyNumberFormat="1" applyFont="1" applyFill="1" applyBorder="1" applyAlignment="1">
      <alignment horizontal="left" vertical="center"/>
    </xf>
    <xf numFmtId="49" fontId="21" fillId="4" borderId="26" xfId="0" applyNumberFormat="1" applyFont="1" applyFill="1" applyBorder="1" applyAlignment="1">
      <alignment horizontal="left" vertical="center"/>
    </xf>
    <xf numFmtId="0" fontId="21" fillId="4" borderId="17" xfId="0" applyFont="1" applyFill="1" applyBorder="1" applyAlignment="1">
      <alignment horizontal="left" vertical="center"/>
    </xf>
    <xf numFmtId="166" fontId="21" fillId="4" borderId="5" xfId="0" applyNumberFormat="1" applyFont="1" applyFill="1" applyBorder="1" applyAlignment="1">
      <alignment horizontal="left" vertical="center"/>
    </xf>
    <xf numFmtId="49" fontId="21" fillId="4" borderId="27" xfId="0" applyNumberFormat="1" applyFont="1" applyFill="1" applyBorder="1" applyAlignment="1">
      <alignment horizontal="left" vertical="center"/>
    </xf>
    <xf numFmtId="0" fontId="21" fillId="4" borderId="15" xfId="0" applyFont="1" applyFill="1" applyBorder="1" applyAlignment="1">
      <alignment horizontal="left" vertical="center"/>
    </xf>
    <xf numFmtId="166" fontId="21" fillId="4" borderId="15" xfId="0" applyNumberFormat="1" applyFont="1" applyFill="1" applyBorder="1" applyAlignment="1">
      <alignment horizontal="left" vertical="center"/>
    </xf>
    <xf numFmtId="49" fontId="22" fillId="7" borderId="40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right" wrapText="1"/>
    </xf>
    <xf numFmtId="49" fontId="22" fillId="7" borderId="44" xfId="0" applyNumberFormat="1" applyFont="1" applyFill="1" applyBorder="1" applyAlignment="1">
      <alignment vertical="center"/>
    </xf>
    <xf numFmtId="49" fontId="22" fillId="7" borderId="39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horizontal="left"/>
    </xf>
    <xf numFmtId="0" fontId="4" fillId="0" borderId="9" xfId="0" applyFont="1" applyBorder="1"/>
    <xf numFmtId="49" fontId="7" fillId="3" borderId="8" xfId="0" applyNumberFormat="1" applyFont="1" applyFill="1" applyBorder="1" applyAlignment="1">
      <alignment horizontal="left" vertical="center"/>
    </xf>
    <xf numFmtId="0" fontId="4" fillId="0" borderId="12" xfId="0" applyFont="1" applyBorder="1"/>
    <xf numFmtId="49" fontId="14" fillId="5" borderId="37" xfId="0" applyNumberFormat="1" applyFont="1" applyFill="1" applyBorder="1" applyAlignment="1">
      <alignment vertical="center"/>
    </xf>
    <xf numFmtId="0" fontId="4" fillId="0" borderId="38" xfId="0" applyFont="1" applyBorder="1"/>
    <xf numFmtId="49" fontId="3" fillId="3" borderId="8" xfId="0" applyNumberFormat="1" applyFont="1" applyFill="1" applyBorder="1" applyAlignment="1">
      <alignment horizontal="left" wrapText="1"/>
    </xf>
    <xf numFmtId="49" fontId="5" fillId="2" borderId="8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5581650" cy="1171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showGridLines="0" tabSelected="1" topLeftCell="A60" workbookViewId="0">
      <selection activeCell="G12" sqref="G12"/>
    </sheetView>
  </sheetViews>
  <sheetFormatPr baseColWidth="10" defaultColWidth="14.42578125" defaultRowHeight="15" customHeight="1"/>
  <cols>
    <col min="1" max="1" width="4.42578125" customWidth="1"/>
    <col min="2" max="2" width="25.28515625" customWidth="1"/>
    <col min="3" max="3" width="19.42578125" customWidth="1"/>
    <col min="4" max="4" width="9.42578125" customWidth="1"/>
    <col min="5" max="5" width="14.42578125" customWidth="1"/>
    <col min="6" max="6" width="11" customWidth="1"/>
    <col min="7" max="7" width="12.42578125" customWidth="1"/>
    <col min="8" max="26" width="10.85546875" customWidth="1"/>
  </cols>
  <sheetData>
    <row r="1" spans="1:26" ht="1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ht="1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ht="1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6" ht="1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6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6" ht="1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6" ht="15" customHeight="1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6" ht="15" customHeight="1">
      <c r="A8" s="1"/>
      <c r="B8" s="113"/>
      <c r="C8" s="3"/>
      <c r="D8" s="1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6" ht="12" customHeight="1">
      <c r="A9" s="54"/>
      <c r="B9" s="115" t="s">
        <v>0</v>
      </c>
      <c r="C9" s="108" t="s">
        <v>1</v>
      </c>
      <c r="D9" s="5"/>
      <c r="E9" s="140" t="s">
        <v>98</v>
      </c>
      <c r="F9" s="135"/>
      <c r="G9" s="6">
        <v>1400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8.25" customHeight="1">
      <c r="A10" s="54"/>
      <c r="B10" s="116" t="s">
        <v>2</v>
      </c>
      <c r="C10" s="109" t="s">
        <v>3</v>
      </c>
      <c r="D10" s="7"/>
      <c r="E10" s="141" t="s">
        <v>4</v>
      </c>
      <c r="F10" s="135"/>
      <c r="G10" s="8" t="s">
        <v>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54"/>
      <c r="B11" s="116" t="s">
        <v>6</v>
      </c>
      <c r="C11" s="110" t="s">
        <v>7</v>
      </c>
      <c r="D11" s="7"/>
      <c r="E11" s="141" t="s">
        <v>8</v>
      </c>
      <c r="F11" s="135"/>
      <c r="G11" s="9">
        <v>1500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>
      <c r="A12" s="54"/>
      <c r="B12" s="116" t="s">
        <v>9</v>
      </c>
      <c r="C12" s="111" t="s">
        <v>10</v>
      </c>
      <c r="D12" s="7"/>
      <c r="E12" s="8" t="s">
        <v>11</v>
      </c>
      <c r="F12" s="11"/>
      <c r="G12" s="12">
        <f>(G9*G11)</f>
        <v>2100000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>
      <c r="A13" s="54"/>
      <c r="B13" s="116" t="s">
        <v>12</v>
      </c>
      <c r="C13" s="110" t="s">
        <v>13</v>
      </c>
      <c r="D13" s="7"/>
      <c r="E13" s="141" t="s">
        <v>14</v>
      </c>
      <c r="F13" s="135"/>
      <c r="G13" s="8" t="s">
        <v>15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54"/>
      <c r="B14" s="116" t="s">
        <v>16</v>
      </c>
      <c r="C14" s="110" t="s">
        <v>17</v>
      </c>
      <c r="D14" s="7"/>
      <c r="E14" s="141" t="s">
        <v>18</v>
      </c>
      <c r="F14" s="135"/>
      <c r="G14" s="8" t="s">
        <v>19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54"/>
      <c r="B15" s="116" t="s">
        <v>20</v>
      </c>
      <c r="C15" s="112">
        <v>44720</v>
      </c>
      <c r="D15" s="7"/>
      <c r="E15" s="134" t="s">
        <v>21</v>
      </c>
      <c r="F15" s="135"/>
      <c r="G15" s="10" t="s">
        <v>22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>
      <c r="A16" s="1"/>
      <c r="B16" s="114"/>
      <c r="C16" s="13"/>
      <c r="D16" s="14"/>
      <c r="E16" s="15"/>
      <c r="F16" s="15"/>
      <c r="G16" s="1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>
      <c r="A17" s="17"/>
      <c r="B17" s="136" t="s">
        <v>23</v>
      </c>
      <c r="C17" s="137"/>
      <c r="D17" s="137"/>
      <c r="E17" s="137"/>
      <c r="F17" s="137"/>
      <c r="G17" s="13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>
      <c r="A18" s="1"/>
      <c r="B18" s="18"/>
      <c r="C18" s="19"/>
      <c r="D18" s="19"/>
      <c r="E18" s="19"/>
      <c r="F18" s="19"/>
      <c r="G18" s="1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>
      <c r="A19" s="4"/>
      <c r="B19" s="20" t="s">
        <v>24</v>
      </c>
      <c r="C19" s="21"/>
      <c r="D19" s="22"/>
      <c r="E19" s="22"/>
      <c r="F19" s="22"/>
      <c r="G19" s="2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7"/>
      <c r="B20" s="23" t="s">
        <v>25</v>
      </c>
      <c r="C20" s="23" t="s">
        <v>26</v>
      </c>
      <c r="D20" s="23" t="s">
        <v>27</v>
      </c>
      <c r="E20" s="23" t="s">
        <v>28</v>
      </c>
      <c r="F20" s="23" t="s">
        <v>29</v>
      </c>
      <c r="G20" s="23" t="s">
        <v>30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17"/>
      <c r="B21" s="10"/>
      <c r="C21" s="10"/>
      <c r="D21" s="24"/>
      <c r="E21" s="10"/>
      <c r="F21" s="12"/>
      <c r="G21" s="1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17"/>
      <c r="B22" s="25" t="s">
        <v>31</v>
      </c>
      <c r="C22" s="26"/>
      <c r="D22" s="26"/>
      <c r="E22" s="26"/>
      <c r="F22" s="26"/>
      <c r="G22" s="10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>
      <c r="A23" s="1"/>
      <c r="B23" s="18"/>
      <c r="C23" s="19"/>
      <c r="D23" s="19"/>
      <c r="E23" s="19"/>
      <c r="F23" s="27"/>
      <c r="G23" s="2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>
      <c r="A24" s="4"/>
      <c r="B24" s="28" t="s">
        <v>32</v>
      </c>
      <c r="C24" s="29"/>
      <c r="D24" s="30"/>
      <c r="E24" s="30"/>
      <c r="F24" s="30"/>
      <c r="G24" s="3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/>
      <c r="B25" s="31" t="s">
        <v>25</v>
      </c>
      <c r="C25" s="32" t="s">
        <v>26</v>
      </c>
      <c r="D25" s="32" t="s">
        <v>27</v>
      </c>
      <c r="E25" s="31" t="s">
        <v>28</v>
      </c>
      <c r="F25" s="32" t="s">
        <v>29</v>
      </c>
      <c r="G25" s="31" t="s">
        <v>30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>
      <c r="A26" s="4"/>
      <c r="B26" s="33"/>
      <c r="C26" s="33"/>
      <c r="D26" s="33"/>
      <c r="E26" s="33"/>
      <c r="F26" s="33"/>
      <c r="G26" s="3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>
      <c r="A27" s="4"/>
      <c r="B27" s="34" t="s">
        <v>33</v>
      </c>
      <c r="C27" s="35"/>
      <c r="D27" s="35"/>
      <c r="E27" s="35"/>
      <c r="F27" s="35"/>
      <c r="G27" s="10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>
      <c r="A28" s="1"/>
      <c r="B28" s="36"/>
      <c r="C28" s="37"/>
      <c r="D28" s="37"/>
      <c r="E28" s="37"/>
      <c r="F28" s="38"/>
      <c r="G28" s="3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>
      <c r="A29" s="4"/>
      <c r="B29" s="28" t="s">
        <v>34</v>
      </c>
      <c r="C29" s="29"/>
      <c r="D29" s="30"/>
      <c r="E29" s="30"/>
      <c r="F29" s="30"/>
      <c r="G29" s="3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4"/>
      <c r="B30" s="39" t="s">
        <v>25</v>
      </c>
      <c r="C30" s="39" t="s">
        <v>26</v>
      </c>
      <c r="D30" s="39" t="s">
        <v>27</v>
      </c>
      <c r="E30" s="39" t="s">
        <v>28</v>
      </c>
      <c r="F30" s="40" t="s">
        <v>29</v>
      </c>
      <c r="G30" s="39" t="s">
        <v>30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17"/>
      <c r="B31" s="10" t="s">
        <v>35</v>
      </c>
      <c r="C31" s="102" t="s">
        <v>36</v>
      </c>
      <c r="D31" s="131">
        <v>0.5</v>
      </c>
      <c r="E31" s="107" t="s">
        <v>37</v>
      </c>
      <c r="F31" s="97">
        <v>180000</v>
      </c>
      <c r="G31" s="97">
        <f t="shared" ref="G31:G39" si="0">(D31*F31)</f>
        <v>90000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17"/>
      <c r="B32" s="10" t="s">
        <v>38</v>
      </c>
      <c r="C32" s="102" t="s">
        <v>36</v>
      </c>
      <c r="D32" s="131">
        <v>0.5</v>
      </c>
      <c r="E32" s="107" t="s">
        <v>37</v>
      </c>
      <c r="F32" s="97">
        <v>165000</v>
      </c>
      <c r="G32" s="97">
        <f t="shared" si="0"/>
        <v>82500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17"/>
      <c r="B33" s="10" t="s">
        <v>39</v>
      </c>
      <c r="C33" s="102" t="s">
        <v>36</v>
      </c>
      <c r="D33" s="131">
        <v>0.15</v>
      </c>
      <c r="E33" s="107" t="s">
        <v>37</v>
      </c>
      <c r="F33" s="97">
        <v>140000</v>
      </c>
      <c r="G33" s="97">
        <f t="shared" si="0"/>
        <v>21000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17"/>
      <c r="B34" s="10" t="s">
        <v>40</v>
      </c>
      <c r="C34" s="102" t="s">
        <v>36</v>
      </c>
      <c r="D34" s="131">
        <v>0.3</v>
      </c>
      <c r="E34" s="107" t="s">
        <v>37</v>
      </c>
      <c r="F34" s="97">
        <v>125000</v>
      </c>
      <c r="G34" s="97">
        <f t="shared" si="0"/>
        <v>37500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7"/>
      <c r="B35" s="10" t="s">
        <v>41</v>
      </c>
      <c r="C35" s="102" t="s">
        <v>36</v>
      </c>
      <c r="D35" s="131">
        <v>0.1</v>
      </c>
      <c r="E35" s="107" t="s">
        <v>42</v>
      </c>
      <c r="F35" s="97">
        <v>145000</v>
      </c>
      <c r="G35" s="97">
        <f t="shared" si="0"/>
        <v>14500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17"/>
      <c r="B36" s="10" t="s">
        <v>43</v>
      </c>
      <c r="C36" s="102" t="s">
        <v>36</v>
      </c>
      <c r="D36" s="131">
        <v>0.1</v>
      </c>
      <c r="E36" s="107" t="s">
        <v>44</v>
      </c>
      <c r="F36" s="97">
        <v>145000</v>
      </c>
      <c r="G36" s="97">
        <f t="shared" si="0"/>
        <v>14500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17"/>
      <c r="B37" s="10" t="s">
        <v>45</v>
      </c>
      <c r="C37" s="102" t="s">
        <v>36</v>
      </c>
      <c r="D37" s="131">
        <v>0.1</v>
      </c>
      <c r="E37" s="107" t="s">
        <v>46</v>
      </c>
      <c r="F37" s="97">
        <v>100000</v>
      </c>
      <c r="G37" s="97">
        <f t="shared" si="0"/>
        <v>10000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17"/>
      <c r="B38" s="10" t="s">
        <v>47</v>
      </c>
      <c r="C38" s="102" t="s">
        <v>36</v>
      </c>
      <c r="D38" s="131">
        <v>0.1</v>
      </c>
      <c r="E38" s="107" t="s">
        <v>37</v>
      </c>
      <c r="F38" s="97">
        <v>255000</v>
      </c>
      <c r="G38" s="97">
        <f t="shared" si="0"/>
        <v>25500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>
      <c r="A39" s="17"/>
      <c r="B39" s="10" t="s">
        <v>48</v>
      </c>
      <c r="C39" s="102" t="s">
        <v>36</v>
      </c>
      <c r="D39" s="131">
        <v>0.2</v>
      </c>
      <c r="E39" s="107" t="s">
        <v>49</v>
      </c>
      <c r="F39" s="97">
        <v>160000</v>
      </c>
      <c r="G39" s="97">
        <f t="shared" si="0"/>
        <v>32000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4"/>
      <c r="B40" s="41" t="s">
        <v>50</v>
      </c>
      <c r="C40" s="42"/>
      <c r="D40" s="98"/>
      <c r="E40" s="98"/>
      <c r="F40" s="98"/>
      <c r="G40" s="99">
        <f>SUM(G31:G39)</f>
        <v>327500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>
      <c r="A41" s="1"/>
      <c r="B41" s="36"/>
      <c r="C41" s="37"/>
      <c r="D41" s="37"/>
      <c r="E41" s="37"/>
      <c r="F41" s="38"/>
      <c r="G41" s="38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>
      <c r="A42" s="4"/>
      <c r="B42" s="28" t="s">
        <v>51</v>
      </c>
      <c r="C42" s="29"/>
      <c r="D42" s="30"/>
      <c r="E42" s="30"/>
      <c r="F42" s="30"/>
      <c r="G42" s="30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4"/>
      <c r="B43" s="40" t="s">
        <v>52</v>
      </c>
      <c r="C43" s="40" t="s">
        <v>53</v>
      </c>
      <c r="D43" s="40" t="s">
        <v>54</v>
      </c>
      <c r="E43" s="40" t="s">
        <v>28</v>
      </c>
      <c r="F43" s="40" t="s">
        <v>29</v>
      </c>
      <c r="G43" s="40" t="s">
        <v>30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7"/>
      <c r="B44" s="43" t="s">
        <v>55</v>
      </c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17"/>
      <c r="B45" s="8" t="s">
        <v>56</v>
      </c>
      <c r="C45" s="103" t="s">
        <v>57</v>
      </c>
      <c r="D45" s="106">
        <v>25</v>
      </c>
      <c r="E45" s="105" t="s">
        <v>37</v>
      </c>
      <c r="F45" s="95">
        <v>4560</v>
      </c>
      <c r="G45" s="95">
        <f>(D45*F45)</f>
        <v>114000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17"/>
      <c r="B46" s="8" t="s">
        <v>58</v>
      </c>
      <c r="C46" s="103" t="s">
        <v>57</v>
      </c>
      <c r="D46" s="106">
        <v>12</v>
      </c>
      <c r="E46" s="105" t="s">
        <v>37</v>
      </c>
      <c r="F46" s="95">
        <v>6000</v>
      </c>
      <c r="G46" s="95">
        <f t="shared" ref="G46:G47" si="1">D46*F46</f>
        <v>72000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17"/>
      <c r="B47" s="8" t="s">
        <v>59</v>
      </c>
      <c r="C47" s="103" t="s">
        <v>57</v>
      </c>
      <c r="D47" s="106">
        <v>80</v>
      </c>
      <c r="E47" s="105" t="s">
        <v>37</v>
      </c>
      <c r="F47" s="95">
        <v>400</v>
      </c>
      <c r="G47" s="95">
        <f t="shared" si="1"/>
        <v>32000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17"/>
      <c r="B48" s="45" t="s">
        <v>60</v>
      </c>
      <c r="C48" s="104"/>
      <c r="D48" s="106"/>
      <c r="E48" s="106"/>
      <c r="F48" s="95"/>
      <c r="G48" s="9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17"/>
      <c r="B49" s="8" t="s">
        <v>61</v>
      </c>
      <c r="C49" s="103" t="s">
        <v>57</v>
      </c>
      <c r="D49" s="106">
        <v>400</v>
      </c>
      <c r="E49" s="105" t="s">
        <v>37</v>
      </c>
      <c r="F49" s="95">
        <v>720</v>
      </c>
      <c r="G49" s="95">
        <f t="shared" ref="G49:G51" si="2">D49*F49</f>
        <v>288000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17"/>
      <c r="B50" s="8" t="s">
        <v>62</v>
      </c>
      <c r="C50" s="103" t="s">
        <v>57</v>
      </c>
      <c r="D50" s="106">
        <v>100</v>
      </c>
      <c r="E50" s="105" t="s">
        <v>44</v>
      </c>
      <c r="F50" s="95">
        <v>1520</v>
      </c>
      <c r="G50" s="95">
        <f t="shared" si="2"/>
        <v>152000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17"/>
      <c r="B51" s="8" t="s">
        <v>63</v>
      </c>
      <c r="C51" s="103" t="s">
        <v>57</v>
      </c>
      <c r="D51" s="95">
        <v>1000</v>
      </c>
      <c r="E51" s="105" t="s">
        <v>37</v>
      </c>
      <c r="F51" s="95">
        <v>180</v>
      </c>
      <c r="G51" s="95">
        <f t="shared" si="2"/>
        <v>180000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17"/>
      <c r="B52" s="45" t="s">
        <v>64</v>
      </c>
      <c r="C52" s="104"/>
      <c r="D52" s="106"/>
      <c r="E52" s="106"/>
      <c r="F52" s="95"/>
      <c r="G52" s="95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17"/>
      <c r="B53" s="8" t="s">
        <v>65</v>
      </c>
      <c r="C53" s="103" t="s">
        <v>66</v>
      </c>
      <c r="D53" s="106">
        <v>3</v>
      </c>
      <c r="E53" s="105" t="s">
        <v>42</v>
      </c>
      <c r="F53" s="95">
        <v>27270</v>
      </c>
      <c r="G53" s="95">
        <f t="shared" ref="G53:G54" si="3">D53*F53</f>
        <v>81810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17"/>
      <c r="B54" s="8" t="s">
        <v>67</v>
      </c>
      <c r="C54" s="103" t="s">
        <v>66</v>
      </c>
      <c r="D54" s="106">
        <v>0.8</v>
      </c>
      <c r="E54" s="105" t="s">
        <v>46</v>
      </c>
      <c r="F54" s="95">
        <v>21000</v>
      </c>
      <c r="G54" s="95">
        <f t="shared" si="3"/>
        <v>16800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4"/>
      <c r="B55" s="46" t="s">
        <v>68</v>
      </c>
      <c r="C55" s="47"/>
      <c r="D55" s="96"/>
      <c r="E55" s="96"/>
      <c r="F55" s="96"/>
      <c r="G55" s="117">
        <f>SUM(G44:G54)</f>
        <v>936610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>
      <c r="A56" s="1"/>
      <c r="B56" s="36"/>
      <c r="C56" s="37"/>
      <c r="D56" s="37"/>
      <c r="E56" s="37"/>
      <c r="F56" s="38"/>
      <c r="G56" s="38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>
      <c r="A57" s="4"/>
      <c r="B57" s="28" t="s">
        <v>69</v>
      </c>
      <c r="C57" s="29"/>
      <c r="D57" s="30"/>
      <c r="E57" s="30"/>
      <c r="F57" s="30"/>
      <c r="G57" s="3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4"/>
      <c r="B58" s="39" t="s">
        <v>70</v>
      </c>
      <c r="C58" s="40" t="s">
        <v>53</v>
      </c>
      <c r="D58" s="40" t="s">
        <v>54</v>
      </c>
      <c r="E58" s="39" t="s">
        <v>28</v>
      </c>
      <c r="F58" s="40" t="s">
        <v>29</v>
      </c>
      <c r="G58" s="39" t="s">
        <v>30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17"/>
      <c r="B59" s="10"/>
      <c r="C59" s="8"/>
      <c r="D59" s="9"/>
      <c r="E59" s="10"/>
      <c r="F59" s="48"/>
      <c r="G59" s="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4"/>
      <c r="B60" s="49" t="s">
        <v>71</v>
      </c>
      <c r="C60" s="50"/>
      <c r="D60" s="50"/>
      <c r="E60" s="50"/>
      <c r="F60" s="50"/>
      <c r="G60" s="5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>
      <c r="A61" s="1"/>
      <c r="B61" s="52"/>
      <c r="C61" s="52"/>
      <c r="D61" s="52"/>
      <c r="E61" s="52"/>
      <c r="F61" s="53"/>
      <c r="G61" s="5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>
      <c r="A62" s="54"/>
      <c r="B62" s="118" t="s">
        <v>72</v>
      </c>
      <c r="C62" s="119"/>
      <c r="D62" s="119"/>
      <c r="E62" s="119"/>
      <c r="F62" s="119"/>
      <c r="G62" s="120">
        <f>G22+G40+G55+G60</f>
        <v>1264110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>
      <c r="A63" s="54"/>
      <c r="B63" s="121" t="s">
        <v>73</v>
      </c>
      <c r="C63" s="122"/>
      <c r="D63" s="122"/>
      <c r="E63" s="122"/>
      <c r="F63" s="122"/>
      <c r="G63" s="123">
        <f>G62*0.05</f>
        <v>63205.5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>
      <c r="A64" s="54"/>
      <c r="B64" s="124" t="s">
        <v>74</v>
      </c>
      <c r="C64" s="125"/>
      <c r="D64" s="125"/>
      <c r="E64" s="125"/>
      <c r="F64" s="125"/>
      <c r="G64" s="126">
        <f>G63+G62</f>
        <v>1327315.5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>
      <c r="A65" s="54"/>
      <c r="B65" s="121" t="s">
        <v>75</v>
      </c>
      <c r="C65" s="122"/>
      <c r="D65" s="122"/>
      <c r="E65" s="122"/>
      <c r="F65" s="122"/>
      <c r="G65" s="123">
        <f>G12</f>
        <v>2100000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>
      <c r="A66" s="54"/>
      <c r="B66" s="127" t="s">
        <v>76</v>
      </c>
      <c r="C66" s="128"/>
      <c r="D66" s="128"/>
      <c r="E66" s="128"/>
      <c r="F66" s="128"/>
      <c r="G66" s="129">
        <f>G65-G64</f>
        <v>772684.5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>
      <c r="A67" s="54"/>
      <c r="B67" s="55" t="s">
        <v>77</v>
      </c>
      <c r="C67" s="56"/>
      <c r="D67" s="56"/>
      <c r="E67" s="56"/>
      <c r="F67" s="56"/>
      <c r="G67" s="57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54"/>
      <c r="B68" s="58"/>
      <c r="C68" s="56"/>
      <c r="D68" s="56"/>
      <c r="E68" s="56"/>
      <c r="F68" s="56"/>
      <c r="G68" s="57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>
      <c r="A69" s="54"/>
      <c r="B69" s="59" t="s">
        <v>78</v>
      </c>
      <c r="C69" s="60"/>
      <c r="D69" s="60"/>
      <c r="E69" s="60"/>
      <c r="F69" s="61"/>
      <c r="G69" s="57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>
      <c r="A70" s="54"/>
      <c r="B70" s="62" t="s">
        <v>79</v>
      </c>
      <c r="C70" s="63"/>
      <c r="D70" s="63"/>
      <c r="E70" s="63"/>
      <c r="F70" s="64"/>
      <c r="G70" s="57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>
      <c r="A71" s="54"/>
      <c r="B71" s="62" t="s">
        <v>80</v>
      </c>
      <c r="C71" s="63"/>
      <c r="D71" s="63"/>
      <c r="E71" s="63"/>
      <c r="F71" s="64"/>
      <c r="G71" s="57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>
      <c r="A72" s="54"/>
      <c r="B72" s="62" t="s">
        <v>81</v>
      </c>
      <c r="C72" s="63"/>
      <c r="D72" s="63"/>
      <c r="E72" s="63"/>
      <c r="F72" s="64"/>
      <c r="G72" s="57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>
      <c r="A73" s="54"/>
      <c r="B73" s="62" t="s">
        <v>82</v>
      </c>
      <c r="C73" s="63"/>
      <c r="D73" s="63"/>
      <c r="E73" s="63"/>
      <c r="F73" s="64"/>
      <c r="G73" s="57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>
      <c r="A74" s="54"/>
      <c r="B74" s="62" t="s">
        <v>83</v>
      </c>
      <c r="C74" s="63"/>
      <c r="D74" s="63"/>
      <c r="E74" s="63"/>
      <c r="F74" s="64"/>
      <c r="G74" s="57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54"/>
      <c r="B75" s="65" t="s">
        <v>84</v>
      </c>
      <c r="C75" s="66"/>
      <c r="D75" s="66"/>
      <c r="E75" s="66"/>
      <c r="F75" s="67"/>
      <c r="G75" s="57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54"/>
      <c r="B76" s="68"/>
      <c r="C76" s="63"/>
      <c r="D76" s="63"/>
      <c r="E76" s="63"/>
      <c r="F76" s="63"/>
      <c r="G76" s="57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" customHeight="1">
      <c r="A77" s="54"/>
      <c r="B77" s="138" t="s">
        <v>85</v>
      </c>
      <c r="C77" s="139"/>
      <c r="D77" s="69"/>
      <c r="E77" s="70"/>
      <c r="F77" s="70"/>
      <c r="G77" s="57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>
      <c r="A78" s="54"/>
      <c r="B78" s="71" t="s">
        <v>70</v>
      </c>
      <c r="C78" s="130" t="s">
        <v>95</v>
      </c>
      <c r="D78" s="72" t="s">
        <v>86</v>
      </c>
      <c r="E78" s="70"/>
      <c r="F78" s="70"/>
      <c r="G78" s="57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>
      <c r="A79" s="54"/>
      <c r="B79" s="73" t="s">
        <v>87</v>
      </c>
      <c r="C79" s="74">
        <v>0</v>
      </c>
      <c r="D79" s="75">
        <f>(C79/C85)</f>
        <v>0</v>
      </c>
      <c r="E79" s="70"/>
      <c r="F79" s="70"/>
      <c r="G79" s="5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>
      <c r="A80" s="54"/>
      <c r="B80" s="73" t="s">
        <v>88</v>
      </c>
      <c r="C80" s="76">
        <v>0</v>
      </c>
      <c r="D80" s="75">
        <v>0</v>
      </c>
      <c r="E80" s="70"/>
      <c r="F80" s="70"/>
      <c r="G80" s="57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>
      <c r="A81" s="54"/>
      <c r="B81" s="73" t="s">
        <v>89</v>
      </c>
      <c r="C81" s="74">
        <f>G40</f>
        <v>327500</v>
      </c>
      <c r="D81" s="75">
        <f>(C81/C85)</f>
        <v>0.24766270683617131</v>
      </c>
      <c r="E81" s="70"/>
      <c r="F81" s="70"/>
      <c r="G81" s="57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>
      <c r="A82" s="54"/>
      <c r="B82" s="73" t="s">
        <v>52</v>
      </c>
      <c r="C82" s="74">
        <f>G55</f>
        <v>936610</v>
      </c>
      <c r="D82" s="75">
        <f>(C82/C85)</f>
        <v>0.70828509267122564</v>
      </c>
      <c r="E82" s="70"/>
      <c r="F82" s="70"/>
      <c r="G82" s="57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>
      <c r="A83" s="54"/>
      <c r="B83" s="73" t="s">
        <v>90</v>
      </c>
      <c r="C83" s="77">
        <v>0</v>
      </c>
      <c r="D83" s="75">
        <f>(C83/C85)</f>
        <v>0</v>
      </c>
      <c r="E83" s="78"/>
      <c r="F83" s="78"/>
      <c r="G83" s="57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>
      <c r="A84" s="54"/>
      <c r="B84" s="73" t="s">
        <v>91</v>
      </c>
      <c r="C84" s="77">
        <v>58253</v>
      </c>
      <c r="D84" s="75">
        <f>(C84/C85)</f>
        <v>4.4052200492603014E-2</v>
      </c>
      <c r="E84" s="78"/>
      <c r="F84" s="78"/>
      <c r="G84" s="57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54"/>
      <c r="B85" s="132" t="s">
        <v>96</v>
      </c>
      <c r="C85" s="80">
        <f t="shared" ref="C85:D85" si="4">SUM(C79:C84)</f>
        <v>1322363</v>
      </c>
      <c r="D85" s="81">
        <f t="shared" si="4"/>
        <v>1</v>
      </c>
      <c r="E85" s="78"/>
      <c r="F85" s="78"/>
      <c r="G85" s="57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>
      <c r="A86" s="54"/>
      <c r="B86" s="58"/>
      <c r="C86" s="56"/>
      <c r="D86" s="56"/>
      <c r="E86" s="56"/>
      <c r="F86" s="56"/>
      <c r="G86" s="57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54"/>
      <c r="B87" s="82"/>
      <c r="C87" s="56"/>
      <c r="D87" s="56"/>
      <c r="E87" s="56"/>
      <c r="F87" s="56"/>
      <c r="G87" s="57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>
      <c r="A88" s="83"/>
      <c r="B88" s="84"/>
      <c r="C88" s="85" t="s">
        <v>92</v>
      </c>
      <c r="D88" s="86"/>
      <c r="E88" s="87"/>
      <c r="F88" s="88"/>
      <c r="G88" s="57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>
      <c r="A89" s="54"/>
      <c r="B89" s="133" t="s">
        <v>97</v>
      </c>
      <c r="C89" s="89">
        <v>1300</v>
      </c>
      <c r="D89" s="89">
        <v>1400</v>
      </c>
      <c r="E89" s="90">
        <v>1500</v>
      </c>
      <c r="F89" s="91"/>
      <c r="G89" s="9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54"/>
      <c r="B90" s="79" t="s">
        <v>93</v>
      </c>
      <c r="C90" s="80">
        <f>(G64/C89)</f>
        <v>1021.011923076923</v>
      </c>
      <c r="D90" s="80">
        <f>(G64/D89)</f>
        <v>948.08249999999998</v>
      </c>
      <c r="E90" s="93">
        <f>(G64/E89)</f>
        <v>884.87699999999995</v>
      </c>
      <c r="F90" s="91"/>
      <c r="G90" s="9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customHeight="1">
      <c r="A91" s="54"/>
      <c r="B91" s="94" t="s">
        <v>94</v>
      </c>
      <c r="C91" s="63"/>
      <c r="D91" s="63"/>
      <c r="E91" s="63"/>
      <c r="F91" s="63"/>
      <c r="G91" s="6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/>
    <row r="293" spans="1:26" ht="15.75" customHeight="1"/>
    <row r="294" spans="1:26" ht="15.75" customHeight="1"/>
    <row r="295" spans="1:26" ht="15.75" customHeight="1"/>
    <row r="296" spans="1:26" ht="15.75" customHeight="1"/>
    <row r="297" spans="1:26" ht="15.75" customHeight="1"/>
    <row r="298" spans="1:26" ht="15.75" customHeight="1"/>
    <row r="299" spans="1:26" ht="15.75" customHeight="1"/>
    <row r="300" spans="1:26" ht="15.75" customHeight="1"/>
    <row r="301" spans="1:26" ht="15.75" customHeight="1"/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8">
    <mergeCell ref="E15:F15"/>
    <mergeCell ref="B17:G17"/>
    <mergeCell ref="B77:C77"/>
    <mergeCell ref="E9:F9"/>
    <mergeCell ref="E10:F10"/>
    <mergeCell ref="E11:F11"/>
    <mergeCell ref="E13:F13"/>
    <mergeCell ref="E14:F14"/>
  </mergeCells>
  <pageMargins left="0.748031" right="0.748031" top="0.98425200000000002" bottom="0.98425200000000002" header="0" footer="0"/>
  <pageSetup orientation="portrait" r:id="rId1"/>
  <headerFooter>
    <oddFooter>&amp;C000000&amp;P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Bianual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Llanquitru Huicaleo Gabriela Andrea</dc:creator>
  <cp:lastModifiedBy>BENI LAGOS ANA MARIA</cp:lastModifiedBy>
  <dcterms:created xsi:type="dcterms:W3CDTF">2022-03-31T18:02:53Z</dcterms:created>
  <dcterms:modified xsi:type="dcterms:W3CDTF">2022-06-17T15:05:26Z</dcterms:modified>
</cp:coreProperties>
</file>