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Calera/"/>
    </mc:Choice>
  </mc:AlternateContent>
  <xr:revisionPtr revIDLastSave="3" documentId="11_ED82467E8BDB030E886AEC1DE658C01576C5AE2B" xr6:coauthVersionLast="47" xr6:coauthVersionMax="47" xr10:uidLastSave="{846D8C79-E3A1-4606-BCA3-0363F37B9D04}"/>
  <bookViews>
    <workbookView xWindow="-120" yWindow="-120" windowWidth="20730" windowHeight="11040" activeTab="1" xr2:uid="{00000000-000D-0000-FFFF-FFFF00000000}"/>
  </bookViews>
  <sheets>
    <sheet name="Palto" sheetId="1" r:id="rId1"/>
    <sheet name="A jun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1" i="2" l="1"/>
  <c r="F60" i="2"/>
  <c r="G60" i="2" s="1"/>
  <c r="F59" i="2"/>
  <c r="G59" i="2" s="1"/>
  <c r="F54" i="2"/>
  <c r="G54" i="2" s="1"/>
  <c r="F53" i="2"/>
  <c r="F52" i="2"/>
  <c r="F51" i="2"/>
  <c r="F50" i="2"/>
  <c r="G50" i="2" s="1"/>
  <c r="F49" i="2"/>
  <c r="G49" i="2" s="1"/>
  <c r="F48" i="2"/>
  <c r="G48" i="2" s="1"/>
  <c r="F47" i="2"/>
  <c r="F46" i="2"/>
  <c r="G46" i="2" s="1"/>
  <c r="F45" i="2"/>
  <c r="F44" i="2"/>
  <c r="G44" i="2" s="1"/>
  <c r="F43" i="2"/>
  <c r="G43" i="2" s="1"/>
  <c r="G53" i="2"/>
  <c r="G52" i="2"/>
  <c r="G45" i="2"/>
  <c r="G37" i="2"/>
  <c r="G38" i="2" s="1"/>
  <c r="C82" i="2" s="1"/>
  <c r="G32" i="2"/>
  <c r="G33" i="2" s="1"/>
  <c r="C81" i="2" s="1"/>
  <c r="G28" i="2"/>
  <c r="G27" i="2"/>
  <c r="G26" i="2"/>
  <c r="G25" i="2"/>
  <c r="G24" i="2"/>
  <c r="G23" i="2"/>
  <c r="G22" i="2"/>
  <c r="G21" i="2"/>
  <c r="G12" i="2"/>
  <c r="G66" i="2" s="1"/>
  <c r="G61" i="2" l="1"/>
  <c r="C84" i="2" s="1"/>
  <c r="G55" i="2"/>
  <c r="C83" i="2" s="1"/>
  <c r="C80" i="2"/>
  <c r="G12" i="1"/>
  <c r="G66" i="1" s="1"/>
  <c r="G43" i="1"/>
  <c r="G44" i="1"/>
  <c r="G45" i="1"/>
  <c r="G46" i="1"/>
  <c r="G48" i="1"/>
  <c r="G49" i="1"/>
  <c r="G50" i="1"/>
  <c r="G52" i="1"/>
  <c r="G53" i="1"/>
  <c r="G54" i="1"/>
  <c r="G22" i="1"/>
  <c r="G23" i="1"/>
  <c r="G24" i="1"/>
  <c r="G25" i="1"/>
  <c r="G26" i="1"/>
  <c r="G27" i="1"/>
  <c r="G60" i="1"/>
  <c r="G32" i="1"/>
  <c r="G33" i="1"/>
  <c r="C81" i="1"/>
  <c r="G59" i="1"/>
  <c r="G61" i="1" s="1"/>
  <c r="C84" i="1" s="1"/>
  <c r="G37" i="1"/>
  <c r="G38" i="1" s="1"/>
  <c r="C82" i="1" s="1"/>
  <c r="G21" i="1"/>
  <c r="G63" i="2" l="1"/>
  <c r="G64" i="2" s="1"/>
  <c r="G65" i="2" s="1"/>
  <c r="G55" i="1"/>
  <c r="C83" i="1" s="1"/>
  <c r="G28" i="1"/>
  <c r="C80" i="1" s="1"/>
  <c r="C85" i="2" l="1"/>
  <c r="C86" i="2" s="1"/>
  <c r="D85" i="2" s="1"/>
  <c r="E91" i="2"/>
  <c r="C91" i="2"/>
  <c r="G67" i="2"/>
  <c r="G63" i="1"/>
  <c r="G64" i="1" s="1"/>
  <c r="G65" i="1" s="1"/>
  <c r="D84" i="2" l="1"/>
  <c r="D82" i="2"/>
  <c r="D83" i="2"/>
  <c r="D80" i="2"/>
  <c r="C85" i="1"/>
  <c r="C86" i="1" s="1"/>
  <c r="D85" i="1" s="1"/>
  <c r="C91" i="1"/>
  <c r="D91" i="1"/>
  <c r="E91" i="1"/>
  <c r="G67" i="1"/>
  <c r="D86" i="2" l="1"/>
  <c r="D84" i="1"/>
  <c r="D82" i="1"/>
  <c r="D83" i="1"/>
  <c r="D80" i="1"/>
  <c r="D86" i="1" l="1"/>
</calcChain>
</file>

<file path=xl/sharedStrings.xml><?xml version="1.0" encoding="utf-8"?>
<sst xmlns="http://schemas.openxmlformats.org/spreadsheetml/2006/main" count="312" uniqueCount="116">
  <si>
    <t>RUBRO O CULTIVO</t>
  </si>
  <si>
    <t>PALTO</t>
  </si>
  <si>
    <t>RENDIMIENTO (Kg/Há.)</t>
  </si>
  <si>
    <t>VARIEDAD</t>
  </si>
  <si>
    <t>Hass</t>
  </si>
  <si>
    <t>FECHA ESTIMADA  PRECIO VENTA</t>
  </si>
  <si>
    <t>Octubre</t>
  </si>
  <si>
    <t>NIVEL TECNOLÓGICO</t>
  </si>
  <si>
    <t>Medio</t>
  </si>
  <si>
    <t>PRECIO ESPERADO ($/Kg)</t>
  </si>
  <si>
    <t>REGIÓN</t>
  </si>
  <si>
    <t>Valparaíso</t>
  </si>
  <si>
    <t>INGRESO ESPERADO, con IVA ($)</t>
  </si>
  <si>
    <t>AGENCIA DE ÁREA</t>
  </si>
  <si>
    <t>La Calera</t>
  </si>
  <si>
    <t>DESTINO PRODUCCION</t>
  </si>
  <si>
    <t>Mercado local - regional</t>
  </si>
  <si>
    <t>COMUNA/LOCALIDAD</t>
  </si>
  <si>
    <t>Hijuelas</t>
  </si>
  <si>
    <t>FECHA DE COSECHA</t>
  </si>
  <si>
    <t>septiembre - abril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</si>
  <si>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</si>
  <si>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</si>
  <si>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</si>
  <si>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</si>
  <si>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</si>
  <si>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</si>
  <si>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</si>
  <si>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</si>
  <si>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</si>
  <si>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</si>
  <si>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</si>
  <si>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Podas</t>
  </si>
  <si>
    <t>JH</t>
  </si>
  <si>
    <t>Agosto-Diciembre-Febrero</t>
  </si>
  <si>
    <t>Mantención sistema riego</t>
  </si>
  <si>
    <t>May-Dic</t>
  </si>
  <si>
    <t>Riegos y revisión srt</t>
  </si>
  <si>
    <t>Agosto-Mayo</t>
  </si>
  <si>
    <t>Fertilización</t>
  </si>
  <si>
    <t>Ago-Mayo</t>
  </si>
  <si>
    <t>Control de malezas</t>
  </si>
  <si>
    <t>Agosto-Dic -Abril</t>
  </si>
  <si>
    <t>Control de plagas</t>
  </si>
  <si>
    <t>Diciembre- Abril</t>
  </si>
  <si>
    <t>Cosecha (realizada x intermediario)</t>
  </si>
  <si>
    <t>Septiembre - Abril</t>
  </si>
  <si>
    <t>Subtotal Jornadas Hombre</t>
  </si>
  <si>
    <t>JORNADAS ANIMAL</t>
  </si>
  <si>
    <t>Subtotal Jornadas Animal</t>
  </si>
  <si>
    <t>MAQUINARIA</t>
  </si>
  <si>
    <t>Pulverizadora</t>
  </si>
  <si>
    <t>JM</t>
  </si>
  <si>
    <t>Sept - Abril</t>
  </si>
  <si>
    <t>Subtotal Costo Maquinaria</t>
  </si>
  <si>
    <t>INSUMOS</t>
  </si>
  <si>
    <t>Insumos</t>
  </si>
  <si>
    <t>Unidad (Kg/l/u)</t>
  </si>
  <si>
    <t>Cantidad (Kg/l/u)</t>
  </si>
  <si>
    <t>FERTILIZANTES</t>
  </si>
  <si>
    <t>Ultrasol Palto</t>
  </si>
  <si>
    <t>Kg</t>
  </si>
  <si>
    <t>Sep - Abril</t>
  </si>
  <si>
    <t>Nitrato de Potasio</t>
  </si>
  <si>
    <t>Nov-Dic-Ene</t>
  </si>
  <si>
    <t>Keylate Zn</t>
  </si>
  <si>
    <t>Lt.</t>
  </si>
  <si>
    <t>Oct - Ene</t>
  </si>
  <si>
    <t>Solubor</t>
  </si>
  <si>
    <t>kg</t>
  </si>
  <si>
    <t>Sep</t>
  </si>
  <si>
    <t>HERBICIDAS</t>
  </si>
  <si>
    <t xml:space="preserve">Rango 480 ® </t>
  </si>
  <si>
    <t>Todo el año</t>
  </si>
  <si>
    <t xml:space="preserve">MCPA 750 ® </t>
  </si>
  <si>
    <t xml:space="preserve">Aliado WG ® </t>
  </si>
  <si>
    <t>gr</t>
  </si>
  <si>
    <t>FITOSANITARIOS</t>
  </si>
  <si>
    <t>Abamite</t>
  </si>
  <si>
    <t>Sept - May</t>
  </si>
  <si>
    <t>Troya 4 Ec</t>
  </si>
  <si>
    <t>Aceite Miscible</t>
  </si>
  <si>
    <t>Subtotal Insumos</t>
  </si>
  <si>
    <t>OTROS</t>
  </si>
  <si>
    <t>Item</t>
  </si>
  <si>
    <t>Electricidad</t>
  </si>
  <si>
    <t>Kw</t>
  </si>
  <si>
    <t>todo el año</t>
  </si>
  <si>
    <t>Contabilidad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</si>
  <si>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</si>
  <si>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</si>
  <si>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</si>
  <si>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</si>
  <si>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</si>
  <si>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</si>
  <si>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</si>
  <si>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</si>
  <si>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</si>
  <si>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</si>
  <si>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</si>
  <si>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</si>
  <si>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</si>
  <si>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</si>
  <si>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</si>
  <si>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</si>
  <si>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</si>
  <si>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</si>
  <si>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</si>
  <si>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</si>
  <si>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</si>
  <si>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</si>
  <si>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</si>
  <si>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</si>
  <si>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(Kg/há)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</si>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</sst>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center" vertical="center"/>
    </xf>
    <xf numFmtId="166" fontId="13" fillId="8" borderId="39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/>
    <xf numFmtId="3" fontId="13" fillId="8" borderId="5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4" fillId="2" borderId="54" xfId="0" applyNumberFormat="1" applyFont="1" applyFill="1" applyBorder="1"/>
    <xf numFmtId="0" fontId="4" fillId="2" borderId="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/>
    </xf>
    <xf numFmtId="0" fontId="4" fillId="2" borderId="54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434340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00902" y="9210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211582" y="86063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224752" y="834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24752" y="8667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821057" y="92636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024727" y="9020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024727" y="9972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024727" y="10458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024727" y="106202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024727" y="10782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024727" y="109441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2821057" y="829205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5024727" y="80485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2821057" y="877782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6179820" cy="122080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0003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600037" y="10163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600037" y="10163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323977" y="818156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600037" y="7938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600037" y="8242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600037" y="8882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60003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3323977" y="866162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5600037" y="8242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5600037" y="8882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560003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5600037" y="10163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5600037" y="10163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5600037" y="10163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5600037" y="10163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5600037" y="8402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5600037" y="8402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5600037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5600037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5600037" y="8882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5600037" y="8882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560003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560003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5600037" y="10163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5600037" y="10163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5600037" y="1021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560003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3323977" y="818156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5600037" y="7938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5600037" y="8242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5600037" y="8882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560003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3323977" y="866162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5600037" y="82428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5600037" y="8882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560003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5600037" y="8402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5600037" y="8402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5600037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5600037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5600037" y="8882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5600037" y="8882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560003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5600037" y="90429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5600037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5600037" y="9523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5600037" y="10003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5600037" y="8402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5600037" y="8402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5600037" y="8402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5600037" y="84028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5600037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5600037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5600037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5600037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5600037" y="87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5600037" y="9202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5600037" y="9362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opLeftCell="A40" zoomScaleNormal="100" workbookViewId="0">
      <selection sqref="A1:XFD104857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.42578125" style="1" customWidth="1"/>
    <col min="3" max="3" width="16.85546875" style="1" customWidth="1"/>
    <col min="4" max="4" width="9.42578125" style="1" customWidth="1"/>
    <col min="5" max="5" width="14.42578125" style="131" customWidth="1"/>
    <col min="6" max="6" width="11" style="1" customWidth="1"/>
    <col min="7" max="7" width="12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118"/>
      <c r="F1" s="2"/>
      <c r="G1" s="2"/>
    </row>
    <row r="2" spans="1:7" ht="15" customHeight="1" x14ac:dyDescent="0.25">
      <c r="A2" s="2"/>
      <c r="B2" s="2"/>
      <c r="C2" s="2"/>
      <c r="D2" s="2"/>
      <c r="E2" s="118"/>
      <c r="F2" s="2"/>
      <c r="G2" s="2"/>
    </row>
    <row r="3" spans="1:7" ht="15" customHeight="1" x14ac:dyDescent="0.25">
      <c r="A3" s="2"/>
      <c r="B3" s="2"/>
      <c r="C3" s="2"/>
      <c r="D3" s="2"/>
      <c r="E3" s="118"/>
      <c r="F3" s="2"/>
      <c r="G3" s="2"/>
    </row>
    <row r="4" spans="1:7" ht="15" customHeight="1" x14ac:dyDescent="0.25">
      <c r="A4" s="2"/>
      <c r="B4" s="2"/>
      <c r="C4" s="2"/>
      <c r="D4" s="2"/>
      <c r="E4" s="118"/>
      <c r="F4" s="2"/>
      <c r="G4" s="2"/>
    </row>
    <row r="5" spans="1:7" ht="15" customHeight="1" x14ac:dyDescent="0.25">
      <c r="A5" s="2"/>
      <c r="B5" s="2"/>
      <c r="C5" s="2"/>
      <c r="D5" s="2"/>
      <c r="E5" s="118"/>
      <c r="F5" s="2"/>
      <c r="G5" s="2"/>
    </row>
    <row r="6" spans="1:7" ht="15" customHeight="1" x14ac:dyDescent="0.25">
      <c r="A6" s="2"/>
      <c r="B6" s="2"/>
      <c r="C6" s="2"/>
      <c r="D6" s="2"/>
      <c r="E6" s="118"/>
      <c r="F6" s="2"/>
      <c r="G6" s="2"/>
    </row>
    <row r="7" spans="1:7" ht="15" customHeight="1" x14ac:dyDescent="0.25">
      <c r="A7" s="2"/>
      <c r="B7" s="2"/>
      <c r="C7" s="2"/>
      <c r="D7" s="2"/>
      <c r="E7" s="118"/>
      <c r="F7" s="2"/>
      <c r="G7" s="2"/>
    </row>
    <row r="8" spans="1:7" ht="15" customHeight="1" x14ac:dyDescent="0.25">
      <c r="A8" s="2"/>
      <c r="B8" s="3"/>
      <c r="C8" s="4"/>
      <c r="D8" s="2"/>
      <c r="E8" s="119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61" t="s">
        <v>2</v>
      </c>
      <c r="F9" s="162"/>
      <c r="G9" s="9">
        <v>7000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59" t="s">
        <v>5</v>
      </c>
      <c r="F10" s="160"/>
      <c r="G10" s="120" t="s">
        <v>6</v>
      </c>
    </row>
    <row r="11" spans="1:7" ht="18" customHeight="1" x14ac:dyDescent="0.25">
      <c r="A11" s="5"/>
      <c r="B11" s="10" t="s">
        <v>7</v>
      </c>
      <c r="C11" s="120" t="s">
        <v>8</v>
      </c>
      <c r="D11" s="12"/>
      <c r="E11" s="159" t="s">
        <v>9</v>
      </c>
      <c r="F11" s="160"/>
      <c r="G11" s="144">
        <v>2500</v>
      </c>
    </row>
    <row r="12" spans="1:7" ht="18" customHeight="1" x14ac:dyDescent="0.25">
      <c r="A12" s="5"/>
      <c r="B12" s="10" t="s">
        <v>10</v>
      </c>
      <c r="C12" s="11" t="s">
        <v>11</v>
      </c>
      <c r="D12" s="12"/>
      <c r="E12" s="132" t="s">
        <v>12</v>
      </c>
      <c r="F12" s="133"/>
      <c r="G12" s="143">
        <f>(G9*G11)</f>
        <v>17500000</v>
      </c>
    </row>
    <row r="13" spans="1:7" ht="25.15" customHeight="1" x14ac:dyDescent="0.25">
      <c r="A13" s="5"/>
      <c r="B13" s="10" t="s">
        <v>13</v>
      </c>
      <c r="C13" s="120" t="s">
        <v>14</v>
      </c>
      <c r="D13" s="12"/>
      <c r="E13" s="159" t="s">
        <v>15</v>
      </c>
      <c r="F13" s="160"/>
      <c r="G13" s="11" t="s">
        <v>16</v>
      </c>
    </row>
    <row r="14" spans="1:7" ht="15" customHeight="1" x14ac:dyDescent="0.25">
      <c r="A14" s="5"/>
      <c r="B14" s="10" t="s">
        <v>17</v>
      </c>
      <c r="C14" s="120" t="s">
        <v>18</v>
      </c>
      <c r="D14" s="12"/>
      <c r="E14" s="159" t="s">
        <v>19</v>
      </c>
      <c r="F14" s="160"/>
      <c r="G14" s="120" t="s">
        <v>20</v>
      </c>
    </row>
    <row r="15" spans="1:7" ht="20.45" customHeight="1" x14ac:dyDescent="0.25">
      <c r="A15" s="5"/>
      <c r="B15" s="10" t="s">
        <v>21</v>
      </c>
      <c r="C15" s="145">
        <v>44228</v>
      </c>
      <c r="D15" s="12"/>
      <c r="E15" s="163" t="s">
        <v>22</v>
      </c>
      <c r="F15" s="164"/>
      <c r="G15" s="11" t="s">
        <v>23</v>
      </c>
    </row>
    <row r="16" spans="1:7" ht="12" customHeight="1" x14ac:dyDescent="0.25">
      <c r="A16" s="2"/>
      <c r="B16" s="13"/>
      <c r="C16" s="14"/>
      <c r="D16" s="15"/>
      <c r="E16" s="121"/>
      <c r="F16" s="16"/>
      <c r="G16" s="17"/>
    </row>
    <row r="17" spans="1:7" ht="12" customHeight="1" x14ac:dyDescent="0.25">
      <c r="A17" s="18"/>
      <c r="B17" s="165" t="s">
        <v>24</v>
      </c>
      <c r="C17" s="166"/>
      <c r="D17" s="166"/>
      <c r="E17" s="166"/>
      <c r="F17" s="166"/>
      <c r="G17" s="166"/>
    </row>
    <row r="18" spans="1:7" ht="12" customHeight="1" x14ac:dyDescent="0.25">
      <c r="A18" s="2"/>
      <c r="B18" s="19"/>
      <c r="C18" s="20"/>
      <c r="D18" s="20"/>
      <c r="E18" s="122"/>
      <c r="F18" s="21"/>
      <c r="G18" s="21"/>
    </row>
    <row r="19" spans="1:7" ht="12" customHeight="1" x14ac:dyDescent="0.25">
      <c r="A19" s="5"/>
      <c r="B19" s="22" t="s">
        <v>25</v>
      </c>
      <c r="C19" s="23"/>
      <c r="D19" s="24"/>
      <c r="E19" s="109"/>
      <c r="F19" s="24"/>
      <c r="G19" s="24"/>
    </row>
    <row r="20" spans="1:7" ht="24" customHeight="1" x14ac:dyDescent="0.25">
      <c r="A20" s="18"/>
      <c r="B20" s="25" t="s">
        <v>26</v>
      </c>
      <c r="C20" s="25" t="s">
        <v>27</v>
      </c>
      <c r="D20" s="25" t="s">
        <v>28</v>
      </c>
      <c r="E20" s="25" t="s">
        <v>29</v>
      </c>
      <c r="F20" s="25" t="s">
        <v>30</v>
      </c>
      <c r="G20" s="25" t="s">
        <v>31</v>
      </c>
    </row>
    <row r="21" spans="1:7" ht="21" customHeight="1" x14ac:dyDescent="0.25">
      <c r="A21" s="18"/>
      <c r="B21" s="11" t="s">
        <v>32</v>
      </c>
      <c r="C21" s="26" t="s">
        <v>33</v>
      </c>
      <c r="D21" s="151">
        <v>8</v>
      </c>
      <c r="E21" s="11" t="s">
        <v>34</v>
      </c>
      <c r="F21" s="123">
        <v>24000</v>
      </c>
      <c r="G21" s="143">
        <f>(D21*F21)</f>
        <v>192000</v>
      </c>
    </row>
    <row r="22" spans="1:7" ht="12.75" customHeight="1" x14ac:dyDescent="0.25">
      <c r="A22" s="18"/>
      <c r="B22" s="11" t="s">
        <v>35</v>
      </c>
      <c r="C22" s="26" t="s">
        <v>33</v>
      </c>
      <c r="D22" s="151">
        <v>2</v>
      </c>
      <c r="E22" s="11" t="s">
        <v>36</v>
      </c>
      <c r="F22" s="123">
        <v>24000</v>
      </c>
      <c r="G22" s="143">
        <f t="shared" ref="G22:G27" si="0">(D22*F22)</f>
        <v>48000</v>
      </c>
    </row>
    <row r="23" spans="1:7" ht="12.75" customHeight="1" x14ac:dyDescent="0.25">
      <c r="A23" s="18"/>
      <c r="B23" s="11" t="s">
        <v>37</v>
      </c>
      <c r="C23" s="26" t="s">
        <v>33</v>
      </c>
      <c r="D23" s="151">
        <v>25</v>
      </c>
      <c r="E23" s="11" t="s">
        <v>38</v>
      </c>
      <c r="F23" s="123">
        <v>24000</v>
      </c>
      <c r="G23" s="143">
        <f t="shared" si="0"/>
        <v>600000</v>
      </c>
    </row>
    <row r="24" spans="1:7" ht="12.75" customHeight="1" x14ac:dyDescent="0.25">
      <c r="A24" s="18"/>
      <c r="B24" s="11" t="s">
        <v>39</v>
      </c>
      <c r="C24" s="26" t="s">
        <v>33</v>
      </c>
      <c r="D24" s="151">
        <v>6</v>
      </c>
      <c r="E24" s="11" t="s">
        <v>40</v>
      </c>
      <c r="F24" s="123">
        <v>24000</v>
      </c>
      <c r="G24" s="143">
        <f t="shared" si="0"/>
        <v>144000</v>
      </c>
    </row>
    <row r="25" spans="1:7" ht="12.75" customHeight="1" x14ac:dyDescent="0.25">
      <c r="A25" s="18"/>
      <c r="B25" s="11" t="s">
        <v>41</v>
      </c>
      <c r="C25" s="26" t="s">
        <v>33</v>
      </c>
      <c r="D25" s="151">
        <v>5</v>
      </c>
      <c r="E25" s="11" t="s">
        <v>42</v>
      </c>
      <c r="F25" s="123">
        <v>24000</v>
      </c>
      <c r="G25" s="143">
        <f t="shared" si="0"/>
        <v>120000</v>
      </c>
    </row>
    <row r="26" spans="1:7" ht="12.75" customHeight="1" x14ac:dyDescent="0.25">
      <c r="A26" s="18"/>
      <c r="B26" s="11" t="s">
        <v>43</v>
      </c>
      <c r="C26" s="26" t="s">
        <v>33</v>
      </c>
      <c r="D26" s="151">
        <v>2</v>
      </c>
      <c r="E26" s="11" t="s">
        <v>44</v>
      </c>
      <c r="F26" s="123">
        <v>24000</v>
      </c>
      <c r="G26" s="143">
        <f t="shared" si="0"/>
        <v>48000</v>
      </c>
    </row>
    <row r="27" spans="1:7" ht="12.75" customHeight="1" x14ac:dyDescent="0.25">
      <c r="A27" s="18"/>
      <c r="B27" s="11" t="s">
        <v>45</v>
      </c>
      <c r="C27" s="26" t="s">
        <v>33</v>
      </c>
      <c r="D27" s="151">
        <v>18</v>
      </c>
      <c r="E27" s="11" t="s">
        <v>46</v>
      </c>
      <c r="F27" s="123">
        <v>24000</v>
      </c>
      <c r="G27" s="143">
        <f t="shared" si="0"/>
        <v>432000</v>
      </c>
    </row>
    <row r="28" spans="1:7" ht="12.75" customHeight="1" x14ac:dyDescent="0.25">
      <c r="A28" s="18"/>
      <c r="B28" s="27" t="s">
        <v>47</v>
      </c>
      <c r="C28" s="28"/>
      <c r="D28" s="28"/>
      <c r="E28" s="28"/>
      <c r="F28" s="29"/>
      <c r="G28" s="146">
        <f>SUM(G21:G27)</f>
        <v>1584000</v>
      </c>
    </row>
    <row r="29" spans="1:7" ht="12" customHeight="1" x14ac:dyDescent="0.25">
      <c r="A29" s="2"/>
      <c r="B29" s="19"/>
      <c r="C29" s="21"/>
      <c r="D29" s="21"/>
      <c r="E29" s="122"/>
      <c r="F29" s="30"/>
      <c r="G29" s="30"/>
    </row>
    <row r="30" spans="1:7" ht="12" customHeight="1" x14ac:dyDescent="0.25">
      <c r="A30" s="5"/>
      <c r="B30" s="31" t="s">
        <v>48</v>
      </c>
      <c r="C30" s="32"/>
      <c r="D30" s="33"/>
      <c r="E30" s="33"/>
      <c r="F30" s="34"/>
      <c r="G30" s="34"/>
    </row>
    <row r="31" spans="1:7" ht="24" customHeight="1" x14ac:dyDescent="0.25">
      <c r="A31" s="5"/>
      <c r="B31" s="35" t="s">
        <v>26</v>
      </c>
      <c r="C31" s="36" t="s">
        <v>27</v>
      </c>
      <c r="D31" s="36" t="s">
        <v>28</v>
      </c>
      <c r="E31" s="35" t="s">
        <v>29</v>
      </c>
      <c r="F31" s="36" t="s">
        <v>30</v>
      </c>
      <c r="G31" s="35" t="s">
        <v>31</v>
      </c>
    </row>
    <row r="32" spans="1:7" ht="12" customHeight="1" x14ac:dyDescent="0.25">
      <c r="A32" s="5"/>
      <c r="B32" s="123"/>
      <c r="C32" s="26"/>
      <c r="D32" s="123"/>
      <c r="E32" s="11"/>
      <c r="F32" s="123"/>
      <c r="G32" s="107">
        <f>(D32*F32)</f>
        <v>0</v>
      </c>
    </row>
    <row r="33" spans="1:11" ht="12" customHeight="1" x14ac:dyDescent="0.25">
      <c r="A33" s="5"/>
      <c r="B33" s="37" t="s">
        <v>49</v>
      </c>
      <c r="C33" s="38"/>
      <c r="D33" s="38"/>
      <c r="E33" s="38"/>
      <c r="F33" s="39"/>
      <c r="G33" s="108">
        <f>SUM(G32)</f>
        <v>0</v>
      </c>
    </row>
    <row r="34" spans="1:11" ht="12" customHeight="1" x14ac:dyDescent="0.25">
      <c r="A34" s="2"/>
      <c r="B34" s="40"/>
      <c r="C34" s="41"/>
      <c r="D34" s="41"/>
      <c r="E34" s="124"/>
      <c r="F34" s="42"/>
      <c r="G34" s="42"/>
    </row>
    <row r="35" spans="1:11" ht="12" customHeight="1" x14ac:dyDescent="0.25">
      <c r="A35" s="5"/>
      <c r="B35" s="31" t="s">
        <v>50</v>
      </c>
      <c r="C35" s="32"/>
      <c r="D35" s="33"/>
      <c r="E35" s="33"/>
      <c r="F35" s="34"/>
      <c r="G35" s="34"/>
    </row>
    <row r="36" spans="1:11" ht="24" customHeight="1" x14ac:dyDescent="0.25">
      <c r="A36" s="5"/>
      <c r="B36" s="43" t="s">
        <v>26</v>
      </c>
      <c r="C36" s="43" t="s">
        <v>27</v>
      </c>
      <c r="D36" s="43" t="s">
        <v>28</v>
      </c>
      <c r="E36" s="43" t="s">
        <v>29</v>
      </c>
      <c r="F36" s="44" t="s">
        <v>30</v>
      </c>
      <c r="G36" s="43" t="s">
        <v>31</v>
      </c>
    </row>
    <row r="37" spans="1:11" ht="12.75" customHeight="1" x14ac:dyDescent="0.25">
      <c r="A37" s="18"/>
      <c r="B37" s="11" t="s">
        <v>51</v>
      </c>
      <c r="C37" s="11" t="s">
        <v>52</v>
      </c>
      <c r="D37" s="151">
        <v>0.45</v>
      </c>
      <c r="E37" s="11" t="s">
        <v>53</v>
      </c>
      <c r="F37" s="123">
        <v>176000</v>
      </c>
      <c r="G37" s="123">
        <f t="shared" ref="G37" si="1">(D37*F37)</f>
        <v>79200</v>
      </c>
    </row>
    <row r="38" spans="1:11" ht="12.75" customHeight="1" x14ac:dyDescent="0.25">
      <c r="A38" s="5"/>
      <c r="B38" s="45" t="s">
        <v>54</v>
      </c>
      <c r="C38" s="46"/>
      <c r="D38" s="46"/>
      <c r="E38" s="46"/>
      <c r="F38" s="46"/>
      <c r="G38" s="147">
        <f>SUM(G37:G37)</f>
        <v>79200</v>
      </c>
    </row>
    <row r="39" spans="1:11" ht="12" customHeight="1" x14ac:dyDescent="0.25">
      <c r="A39" s="2"/>
      <c r="B39" s="40"/>
      <c r="C39" s="41"/>
      <c r="D39" s="41"/>
      <c r="E39" s="124"/>
      <c r="F39" s="42"/>
      <c r="G39" s="42"/>
    </row>
    <row r="40" spans="1:11" ht="12" customHeight="1" x14ac:dyDescent="0.25">
      <c r="A40" s="5"/>
      <c r="B40" s="31" t="s">
        <v>55</v>
      </c>
      <c r="C40" s="32"/>
      <c r="D40" s="33"/>
      <c r="E40" s="33"/>
      <c r="F40" s="34"/>
      <c r="G40" s="34"/>
    </row>
    <row r="41" spans="1:11" ht="24" customHeight="1" x14ac:dyDescent="0.25">
      <c r="A41" s="5"/>
      <c r="B41" s="44" t="s">
        <v>56</v>
      </c>
      <c r="C41" s="44" t="s">
        <v>57</v>
      </c>
      <c r="D41" s="135" t="s">
        <v>58</v>
      </c>
      <c r="E41" s="44" t="s">
        <v>29</v>
      </c>
      <c r="F41" s="44" t="s">
        <v>30</v>
      </c>
      <c r="G41" s="44" t="s">
        <v>31</v>
      </c>
      <c r="K41" s="106"/>
    </row>
    <row r="42" spans="1:11" ht="12.75" customHeight="1" x14ac:dyDescent="0.25">
      <c r="A42" s="18"/>
      <c r="B42" s="152" t="s">
        <v>59</v>
      </c>
      <c r="C42" s="47"/>
      <c r="D42" s="47"/>
      <c r="E42" s="47"/>
      <c r="F42" s="47"/>
      <c r="G42" s="47"/>
      <c r="K42" s="106"/>
    </row>
    <row r="43" spans="1:11" ht="12.75" customHeight="1" x14ac:dyDescent="0.25">
      <c r="A43" s="18"/>
      <c r="B43" s="11" t="s">
        <v>60</v>
      </c>
      <c r="C43" s="48" t="s">
        <v>61</v>
      </c>
      <c r="D43" s="153">
        <v>500</v>
      </c>
      <c r="E43" s="48" t="s">
        <v>62</v>
      </c>
      <c r="F43" s="49">
        <v>957</v>
      </c>
      <c r="G43" s="49">
        <f>(D43*F43)</f>
        <v>478500</v>
      </c>
      <c r="K43" s="106"/>
    </row>
    <row r="44" spans="1:11" ht="12.75" customHeight="1" x14ac:dyDescent="0.25">
      <c r="A44" s="18"/>
      <c r="B44" s="11" t="s">
        <v>63</v>
      </c>
      <c r="C44" s="149" t="s">
        <v>61</v>
      </c>
      <c r="D44" s="149">
        <v>250</v>
      </c>
      <c r="E44" s="149" t="s">
        <v>64</v>
      </c>
      <c r="F44" s="49">
        <v>1000</v>
      </c>
      <c r="G44" s="49">
        <f t="shared" ref="G44:G46" si="2">(D44*F44)</f>
        <v>250000</v>
      </c>
      <c r="K44" s="106"/>
    </row>
    <row r="45" spans="1:11" ht="12.75" customHeight="1" x14ac:dyDescent="0.25">
      <c r="A45" s="18"/>
      <c r="B45" s="11" t="s">
        <v>65</v>
      </c>
      <c r="C45" s="48" t="s">
        <v>66</v>
      </c>
      <c r="D45" s="153">
        <v>20</v>
      </c>
      <c r="E45" s="48" t="s">
        <v>67</v>
      </c>
      <c r="F45" s="49">
        <v>3200</v>
      </c>
      <c r="G45" s="49">
        <f t="shared" si="2"/>
        <v>64000</v>
      </c>
    </row>
    <row r="46" spans="1:11" ht="12.75" customHeight="1" x14ac:dyDescent="0.25">
      <c r="A46" s="18"/>
      <c r="B46" s="11" t="s">
        <v>68</v>
      </c>
      <c r="C46" s="48" t="s">
        <v>69</v>
      </c>
      <c r="D46" s="153">
        <v>25</v>
      </c>
      <c r="E46" s="48" t="s">
        <v>70</v>
      </c>
      <c r="F46" s="49">
        <v>3950</v>
      </c>
      <c r="G46" s="49">
        <f t="shared" si="2"/>
        <v>98750</v>
      </c>
    </row>
    <row r="47" spans="1:11" ht="12.75" customHeight="1" x14ac:dyDescent="0.25">
      <c r="A47" s="18"/>
      <c r="B47" s="152" t="s">
        <v>71</v>
      </c>
      <c r="C47" s="48"/>
      <c r="D47" s="148"/>
      <c r="E47" s="48"/>
      <c r="F47" s="49"/>
      <c r="G47" s="49"/>
    </row>
    <row r="48" spans="1:11" ht="12.75" customHeight="1" x14ac:dyDescent="0.25">
      <c r="A48" s="18"/>
      <c r="B48" s="11" t="s">
        <v>72</v>
      </c>
      <c r="C48" s="48" t="s">
        <v>66</v>
      </c>
      <c r="D48" s="153">
        <v>10</v>
      </c>
      <c r="E48" s="48" t="s">
        <v>73</v>
      </c>
      <c r="F48" s="49">
        <v>17000</v>
      </c>
      <c r="G48" s="49">
        <f t="shared" ref="G48:G50" si="3">(D48*F48)</f>
        <v>170000</v>
      </c>
    </row>
    <row r="49" spans="1:7" ht="12.75" customHeight="1" x14ac:dyDescent="0.25">
      <c r="A49" s="18"/>
      <c r="B49" s="11" t="s">
        <v>74</v>
      </c>
      <c r="C49" s="140" t="s">
        <v>66</v>
      </c>
      <c r="D49" s="154">
        <v>5</v>
      </c>
      <c r="E49" s="140" t="s">
        <v>73</v>
      </c>
      <c r="F49" s="141">
        <v>18000</v>
      </c>
      <c r="G49" s="49">
        <f t="shared" si="3"/>
        <v>90000</v>
      </c>
    </row>
    <row r="50" spans="1:7" ht="12.75" customHeight="1" x14ac:dyDescent="0.25">
      <c r="A50" s="18"/>
      <c r="B50" s="11" t="s">
        <v>75</v>
      </c>
      <c r="C50" s="140" t="s">
        <v>76</v>
      </c>
      <c r="D50" s="154">
        <v>64</v>
      </c>
      <c r="E50" s="140" t="s">
        <v>73</v>
      </c>
      <c r="F50" s="141">
        <v>1100</v>
      </c>
      <c r="G50" s="49">
        <f t="shared" si="3"/>
        <v>70400</v>
      </c>
    </row>
    <row r="51" spans="1:7" ht="12.75" customHeight="1" x14ac:dyDescent="0.25">
      <c r="A51" s="18"/>
      <c r="B51" s="152" t="s">
        <v>77</v>
      </c>
      <c r="C51" s="140"/>
      <c r="D51" s="150"/>
      <c r="E51" s="140"/>
      <c r="F51" s="141"/>
      <c r="G51" s="49"/>
    </row>
    <row r="52" spans="1:7" ht="12.75" customHeight="1" x14ac:dyDescent="0.25">
      <c r="A52" s="18"/>
      <c r="B52" s="11" t="s">
        <v>78</v>
      </c>
      <c r="C52" s="140" t="s">
        <v>66</v>
      </c>
      <c r="D52" s="154">
        <v>1</v>
      </c>
      <c r="E52" s="140" t="s">
        <v>79</v>
      </c>
      <c r="F52" s="141">
        <v>16700</v>
      </c>
      <c r="G52" s="49">
        <f>(D52*F52)</f>
        <v>16700</v>
      </c>
    </row>
    <row r="53" spans="1:7" ht="12.75" customHeight="1" x14ac:dyDescent="0.25">
      <c r="A53" s="18"/>
      <c r="B53" s="11" t="s">
        <v>80</v>
      </c>
      <c r="C53" s="140" t="s">
        <v>66</v>
      </c>
      <c r="D53" s="154">
        <v>3</v>
      </c>
      <c r="E53" s="140" t="s">
        <v>79</v>
      </c>
      <c r="F53" s="141">
        <v>23760</v>
      </c>
      <c r="G53" s="49">
        <f>(D53*F53)</f>
        <v>71280</v>
      </c>
    </row>
    <row r="54" spans="1:7" ht="12.75" customHeight="1" x14ac:dyDescent="0.25">
      <c r="A54" s="18"/>
      <c r="B54" s="11" t="s">
        <v>81</v>
      </c>
      <c r="C54" s="140" t="s">
        <v>66</v>
      </c>
      <c r="D54" s="154">
        <v>5</v>
      </c>
      <c r="E54" s="140" t="s">
        <v>79</v>
      </c>
      <c r="F54" s="141">
        <v>8800</v>
      </c>
      <c r="G54" s="49">
        <f>(D54*F54)</f>
        <v>44000</v>
      </c>
    </row>
    <row r="55" spans="1:7" ht="13.5" customHeight="1" x14ac:dyDescent="0.25">
      <c r="A55" s="5"/>
      <c r="B55" s="50" t="s">
        <v>82</v>
      </c>
      <c r="C55" s="51"/>
      <c r="D55" s="51"/>
      <c r="E55" s="51"/>
      <c r="F55" s="52"/>
      <c r="G55" s="53">
        <f>SUM(G42:G54)</f>
        <v>1353630</v>
      </c>
    </row>
    <row r="56" spans="1:7" ht="12" customHeight="1" x14ac:dyDescent="0.25">
      <c r="A56" s="2"/>
      <c r="B56" s="40"/>
      <c r="C56" s="41"/>
      <c r="D56" s="41"/>
      <c r="E56" s="124"/>
      <c r="F56" s="42"/>
      <c r="G56" s="42"/>
    </row>
    <row r="57" spans="1:7" ht="12" customHeight="1" x14ac:dyDescent="0.25">
      <c r="A57" s="5"/>
      <c r="B57" s="31" t="s">
        <v>83</v>
      </c>
      <c r="C57" s="32"/>
      <c r="D57" s="33"/>
      <c r="E57" s="33"/>
      <c r="F57" s="34"/>
      <c r="G57" s="34"/>
    </row>
    <row r="58" spans="1:7" ht="24" customHeight="1" x14ac:dyDescent="0.25">
      <c r="A58" s="5"/>
      <c r="B58" s="134" t="s">
        <v>84</v>
      </c>
      <c r="C58" s="135" t="s">
        <v>57</v>
      </c>
      <c r="D58" s="135" t="s">
        <v>58</v>
      </c>
      <c r="E58" s="134" t="s">
        <v>29</v>
      </c>
      <c r="F58" s="135" t="s">
        <v>30</v>
      </c>
      <c r="G58" s="134" t="s">
        <v>31</v>
      </c>
    </row>
    <row r="59" spans="1:7" ht="12.75" customHeight="1" x14ac:dyDescent="0.25">
      <c r="A59" s="66"/>
      <c r="B59" s="123" t="s">
        <v>85</v>
      </c>
      <c r="C59" s="140" t="s">
        <v>86</v>
      </c>
      <c r="D59" s="49">
        <v>3099</v>
      </c>
      <c r="E59" s="125" t="s">
        <v>87</v>
      </c>
      <c r="F59" s="49">
        <v>350</v>
      </c>
      <c r="G59" s="141">
        <f>(D59*F59)</f>
        <v>1084650</v>
      </c>
    </row>
    <row r="60" spans="1:7" ht="12.75" customHeight="1" x14ac:dyDescent="0.25">
      <c r="A60" s="66"/>
      <c r="B60" s="123" t="s">
        <v>88</v>
      </c>
      <c r="C60" s="26" t="s">
        <v>33</v>
      </c>
      <c r="D60" s="49">
        <v>12</v>
      </c>
      <c r="E60" s="125" t="s">
        <v>87</v>
      </c>
      <c r="F60" s="49">
        <v>20000</v>
      </c>
      <c r="G60" s="141">
        <f t="shared" ref="G60" si="4">(D60*F60)</f>
        <v>240000</v>
      </c>
    </row>
    <row r="61" spans="1:7" ht="13.5" customHeight="1" x14ac:dyDescent="0.25">
      <c r="A61" s="5"/>
      <c r="B61" s="136" t="s">
        <v>89</v>
      </c>
      <c r="C61" s="137"/>
      <c r="D61" s="137"/>
      <c r="E61" s="137"/>
      <c r="F61" s="138"/>
      <c r="G61" s="139">
        <f>SUM(G59:G60)</f>
        <v>1324650</v>
      </c>
    </row>
    <row r="62" spans="1:7" ht="12" customHeight="1" x14ac:dyDescent="0.25">
      <c r="A62" s="2"/>
      <c r="B62" s="69"/>
      <c r="C62" s="69"/>
      <c r="D62" s="69"/>
      <c r="E62" s="126"/>
      <c r="F62" s="70"/>
      <c r="G62" s="70"/>
    </row>
    <row r="63" spans="1:7" ht="12" customHeight="1" x14ac:dyDescent="0.25">
      <c r="A63" s="66"/>
      <c r="B63" s="71" t="s">
        <v>90</v>
      </c>
      <c r="C63" s="72"/>
      <c r="D63" s="72"/>
      <c r="E63" s="110"/>
      <c r="F63" s="72"/>
      <c r="G63" s="73">
        <f>G28+G33+G38+G55+G61</f>
        <v>4341480</v>
      </c>
    </row>
    <row r="64" spans="1:7" ht="12" customHeight="1" x14ac:dyDescent="0.25">
      <c r="A64" s="66"/>
      <c r="B64" s="74" t="s">
        <v>91</v>
      </c>
      <c r="C64" s="55"/>
      <c r="D64" s="55"/>
      <c r="E64" s="111"/>
      <c r="F64" s="55"/>
      <c r="G64" s="75">
        <f>G63*0.05</f>
        <v>217074</v>
      </c>
    </row>
    <row r="65" spans="1:7" ht="12" customHeight="1" x14ac:dyDescent="0.25">
      <c r="A65" s="66"/>
      <c r="B65" s="76" t="s">
        <v>92</v>
      </c>
      <c r="C65" s="54"/>
      <c r="D65" s="54"/>
      <c r="E65" s="112"/>
      <c r="F65" s="54"/>
      <c r="G65" s="77">
        <f>G64+G63</f>
        <v>4558554</v>
      </c>
    </row>
    <row r="66" spans="1:7" ht="12" customHeight="1" x14ac:dyDescent="0.25">
      <c r="A66" s="66"/>
      <c r="B66" s="74" t="s">
        <v>93</v>
      </c>
      <c r="C66" s="55"/>
      <c r="D66" s="55"/>
      <c r="E66" s="111"/>
      <c r="F66" s="55"/>
      <c r="G66" s="75">
        <f>G12</f>
        <v>17500000</v>
      </c>
    </row>
    <row r="67" spans="1:7" ht="12" customHeight="1" x14ac:dyDescent="0.25">
      <c r="A67" s="66"/>
      <c r="B67" s="78" t="s">
        <v>94</v>
      </c>
      <c r="C67" s="79"/>
      <c r="D67" s="79"/>
      <c r="E67" s="113"/>
      <c r="F67" s="79"/>
      <c r="G67" s="80">
        <f>G66-G65</f>
        <v>12941446</v>
      </c>
    </row>
    <row r="68" spans="1:7" ht="12" customHeight="1" x14ac:dyDescent="0.25">
      <c r="A68" s="66"/>
      <c r="B68" s="67" t="s">
        <v>95</v>
      </c>
      <c r="C68" s="68"/>
      <c r="D68" s="68"/>
      <c r="E68" s="114"/>
      <c r="F68" s="68"/>
      <c r="G68" s="63"/>
    </row>
    <row r="69" spans="1:7" ht="12.75" customHeight="1" thickBot="1" x14ac:dyDescent="0.3">
      <c r="A69" s="66"/>
      <c r="B69" s="81"/>
      <c r="C69" s="68"/>
      <c r="D69" s="68"/>
      <c r="E69" s="114"/>
      <c r="F69" s="68"/>
      <c r="G69" s="63"/>
    </row>
    <row r="70" spans="1:7" ht="12" customHeight="1" x14ac:dyDescent="0.25">
      <c r="A70" s="66"/>
      <c r="B70" s="93" t="s">
        <v>96</v>
      </c>
      <c r="C70" s="94"/>
      <c r="D70" s="94"/>
      <c r="E70" s="127"/>
      <c r="F70" s="95"/>
      <c r="G70" s="63"/>
    </row>
    <row r="71" spans="1:7" ht="12" customHeight="1" x14ac:dyDescent="0.25">
      <c r="A71" s="66"/>
      <c r="B71" s="96" t="s">
        <v>97</v>
      </c>
      <c r="C71" s="65"/>
      <c r="D71" s="65"/>
      <c r="E71" s="128"/>
      <c r="F71" s="97"/>
      <c r="G71" s="63"/>
    </row>
    <row r="72" spans="1:7" ht="12" customHeight="1" x14ac:dyDescent="0.25">
      <c r="A72" s="66"/>
      <c r="B72" s="96" t="s">
        <v>98</v>
      </c>
      <c r="C72" s="65"/>
      <c r="D72" s="65"/>
      <c r="E72" s="128"/>
      <c r="F72" s="97"/>
      <c r="G72" s="63"/>
    </row>
    <row r="73" spans="1:7" ht="12" customHeight="1" x14ac:dyDescent="0.25">
      <c r="A73" s="66"/>
      <c r="B73" s="96" t="s">
        <v>99</v>
      </c>
      <c r="C73" s="65"/>
      <c r="D73" s="65"/>
      <c r="E73" s="128"/>
      <c r="F73" s="97"/>
      <c r="G73" s="63"/>
    </row>
    <row r="74" spans="1:7" ht="12" customHeight="1" x14ac:dyDescent="0.25">
      <c r="A74" s="66"/>
      <c r="B74" s="96" t="s">
        <v>100</v>
      </c>
      <c r="C74" s="65"/>
      <c r="D74" s="65"/>
      <c r="E74" s="128"/>
      <c r="F74" s="97"/>
      <c r="G74" s="63"/>
    </row>
    <row r="75" spans="1:7" ht="12" customHeight="1" x14ac:dyDescent="0.25">
      <c r="A75" s="66"/>
      <c r="B75" s="96" t="s">
        <v>101</v>
      </c>
      <c r="C75" s="65"/>
      <c r="D75" s="65"/>
      <c r="E75" s="128"/>
      <c r="F75" s="97"/>
      <c r="G75" s="63"/>
    </row>
    <row r="76" spans="1:7" ht="12.75" customHeight="1" thickBot="1" x14ac:dyDescent="0.3">
      <c r="A76" s="66"/>
      <c r="B76" s="98" t="s">
        <v>102</v>
      </c>
      <c r="C76" s="99"/>
      <c r="D76" s="99"/>
      <c r="E76" s="129"/>
      <c r="F76" s="100"/>
      <c r="G76" s="63"/>
    </row>
    <row r="77" spans="1:7" ht="12.75" customHeight="1" x14ac:dyDescent="0.25">
      <c r="A77" s="66"/>
      <c r="B77" s="91"/>
      <c r="C77" s="65"/>
      <c r="D77" s="65"/>
      <c r="E77" s="128"/>
      <c r="F77" s="65"/>
      <c r="G77" s="63"/>
    </row>
    <row r="78" spans="1:7" ht="15" customHeight="1" thickBot="1" x14ac:dyDescent="0.3">
      <c r="A78" s="66"/>
      <c r="B78" s="157" t="s">
        <v>103</v>
      </c>
      <c r="C78" s="158"/>
      <c r="D78" s="90"/>
      <c r="E78" s="130"/>
      <c r="F78" s="57"/>
      <c r="G78" s="63"/>
    </row>
    <row r="79" spans="1:7" ht="12" customHeight="1" x14ac:dyDescent="0.25">
      <c r="A79" s="66"/>
      <c r="B79" s="83" t="s">
        <v>84</v>
      </c>
      <c r="C79" s="58" t="s">
        <v>104</v>
      </c>
      <c r="D79" s="84" t="s">
        <v>105</v>
      </c>
      <c r="E79" s="130"/>
      <c r="F79" s="57"/>
      <c r="G79" s="63"/>
    </row>
    <row r="80" spans="1:7" ht="12" customHeight="1" x14ac:dyDescent="0.25">
      <c r="A80" s="66"/>
      <c r="B80" s="85" t="s">
        <v>106</v>
      </c>
      <c r="C80" s="59">
        <f>G28</f>
        <v>1584000</v>
      </c>
      <c r="D80" s="86">
        <f>(C80/C86)</f>
        <v>0.34747860834817357</v>
      </c>
      <c r="E80" s="130"/>
      <c r="F80" s="57"/>
      <c r="G80" s="63"/>
    </row>
    <row r="81" spans="1:7" ht="12" customHeight="1" x14ac:dyDescent="0.25">
      <c r="A81" s="66"/>
      <c r="B81" s="85" t="s">
        <v>107</v>
      </c>
      <c r="C81" s="59">
        <f>G33</f>
        <v>0</v>
      </c>
      <c r="D81" s="86">
        <v>0</v>
      </c>
      <c r="E81" s="130"/>
      <c r="F81" s="57"/>
      <c r="G81" s="63"/>
    </row>
    <row r="82" spans="1:7" ht="12" customHeight="1" x14ac:dyDescent="0.25">
      <c r="A82" s="66"/>
      <c r="B82" s="85" t="s">
        <v>108</v>
      </c>
      <c r="C82" s="59">
        <f>G38</f>
        <v>79200</v>
      </c>
      <c r="D82" s="86">
        <f>(C82/C86)</f>
        <v>1.737393041740868E-2</v>
      </c>
      <c r="E82" s="130"/>
      <c r="F82" s="57"/>
      <c r="G82" s="63"/>
    </row>
    <row r="83" spans="1:7" ht="12" customHeight="1" x14ac:dyDescent="0.25">
      <c r="A83" s="66"/>
      <c r="B83" s="85" t="s">
        <v>56</v>
      </c>
      <c r="C83" s="59">
        <f>G55</f>
        <v>1353630</v>
      </c>
      <c r="D83" s="86">
        <f>(C83/C86)</f>
        <v>0.29694284634996099</v>
      </c>
      <c r="E83" s="130"/>
      <c r="F83" s="57"/>
      <c r="G83" s="63"/>
    </row>
    <row r="84" spans="1:7" ht="12" customHeight="1" x14ac:dyDescent="0.25">
      <c r="A84" s="66"/>
      <c r="B84" s="85" t="s">
        <v>109</v>
      </c>
      <c r="C84" s="60">
        <f>G61</f>
        <v>1324650</v>
      </c>
      <c r="D84" s="86">
        <f>(C84/C86)</f>
        <v>0.29058556726540918</v>
      </c>
      <c r="E84" s="115"/>
      <c r="F84" s="62"/>
      <c r="G84" s="63"/>
    </row>
    <row r="85" spans="1:7" ht="12" customHeight="1" x14ac:dyDescent="0.25">
      <c r="A85" s="66"/>
      <c r="B85" s="85" t="s">
        <v>110</v>
      </c>
      <c r="C85" s="60">
        <f>G64</f>
        <v>217074</v>
      </c>
      <c r="D85" s="86">
        <f>(C85/C86)</f>
        <v>4.7619047619047616E-2</v>
      </c>
      <c r="E85" s="115"/>
      <c r="F85" s="62"/>
      <c r="G85" s="63"/>
    </row>
    <row r="86" spans="1:7" ht="12.75" customHeight="1" thickBot="1" x14ac:dyDescent="0.3">
      <c r="A86" s="66"/>
      <c r="B86" s="87" t="s">
        <v>111</v>
      </c>
      <c r="C86" s="88">
        <f>SUM(C80:C85)</f>
        <v>4558554</v>
      </c>
      <c r="D86" s="89">
        <f>SUM(D80:D85)</f>
        <v>1</v>
      </c>
      <c r="E86" s="115"/>
      <c r="F86" s="62"/>
      <c r="G86" s="63"/>
    </row>
    <row r="87" spans="1:7" ht="12" customHeight="1" x14ac:dyDescent="0.25">
      <c r="A87" s="66"/>
      <c r="B87" s="81"/>
      <c r="C87" s="68"/>
      <c r="D87" s="68"/>
      <c r="E87" s="114"/>
      <c r="F87" s="68"/>
      <c r="G87" s="63"/>
    </row>
    <row r="88" spans="1:7" ht="12.75" customHeight="1" x14ac:dyDescent="0.25">
      <c r="A88" s="66"/>
      <c r="B88" s="82"/>
      <c r="C88" s="68"/>
      <c r="D88" s="68"/>
      <c r="E88" s="114"/>
      <c r="F88" s="68"/>
      <c r="G88" s="63"/>
    </row>
    <row r="89" spans="1:7" ht="12" customHeight="1" thickBot="1" x14ac:dyDescent="0.3">
      <c r="A89" s="56"/>
      <c r="B89" s="102"/>
      <c r="C89" s="103" t="s">
        <v>112</v>
      </c>
      <c r="D89" s="104"/>
      <c r="E89" s="116"/>
      <c r="F89" s="61"/>
      <c r="G89" s="63"/>
    </row>
    <row r="90" spans="1:7" ht="12" customHeight="1" x14ac:dyDescent="0.25">
      <c r="A90" s="66"/>
      <c r="B90" s="105" t="s">
        <v>113</v>
      </c>
      <c r="C90" s="142">
        <v>4000</v>
      </c>
      <c r="D90" s="142">
        <v>7000</v>
      </c>
      <c r="E90" s="142">
        <v>10000</v>
      </c>
      <c r="F90" s="101"/>
      <c r="G90" s="64"/>
    </row>
    <row r="91" spans="1:7" ht="12.75" customHeight="1" thickBot="1" x14ac:dyDescent="0.3">
      <c r="A91" s="66"/>
      <c r="B91" s="87" t="s">
        <v>114</v>
      </c>
      <c r="C91" s="88">
        <f>(G65/C90)</f>
        <v>1139.6385</v>
      </c>
      <c r="D91" s="88">
        <f>(G65/D90)</f>
        <v>651.22199999999998</v>
      </c>
      <c r="E91" s="117">
        <f>(G65/E90)</f>
        <v>455.85539999999997</v>
      </c>
      <c r="F91" s="101"/>
      <c r="G91" s="64"/>
    </row>
    <row r="92" spans="1:7" ht="15.6" customHeight="1" x14ac:dyDescent="0.25">
      <c r="A92" s="66"/>
      <c r="B92" s="92" t="s">
        <v>115</v>
      </c>
      <c r="C92" s="65"/>
      <c r="D92" s="65"/>
      <c r="E92" s="128"/>
      <c r="F92" s="65"/>
      <c r="G92" s="65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92"/>
  <sheetViews>
    <sheetView tabSelected="1" topLeftCell="B3" zoomScale="110" zoomScaleNormal="110" workbookViewId="0">
      <selection activeCell="H87" sqref="H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.42578125" style="1" customWidth="1"/>
    <col min="3" max="3" width="16.85546875" style="1" customWidth="1"/>
    <col min="4" max="4" width="9.42578125" style="1" customWidth="1"/>
    <col min="5" max="5" width="14.42578125" style="131" customWidth="1"/>
    <col min="6" max="6" width="11" style="1" customWidth="1"/>
    <col min="7" max="7" width="12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118"/>
      <c r="F1" s="2"/>
      <c r="G1" s="2"/>
    </row>
    <row r="2" spans="1:7" ht="15" customHeight="1" x14ac:dyDescent="0.25">
      <c r="A2" s="2"/>
      <c r="B2" s="2"/>
      <c r="C2" s="2"/>
      <c r="D2" s="2"/>
      <c r="E2" s="118"/>
      <c r="F2" s="2"/>
      <c r="G2" s="2"/>
    </row>
    <row r="3" spans="1:7" ht="15" customHeight="1" x14ac:dyDescent="0.25">
      <c r="A3" s="2"/>
      <c r="B3" s="2"/>
      <c r="C3" s="2"/>
      <c r="D3" s="2"/>
      <c r="E3" s="118"/>
      <c r="F3" s="2"/>
      <c r="G3" s="2"/>
    </row>
    <row r="4" spans="1:7" ht="15" customHeight="1" x14ac:dyDescent="0.25">
      <c r="A4" s="2"/>
      <c r="B4" s="2"/>
      <c r="C4" s="2"/>
      <c r="D4" s="2"/>
      <c r="E4" s="118"/>
      <c r="F4" s="2"/>
      <c r="G4" s="2"/>
    </row>
    <row r="5" spans="1:7" ht="15" customHeight="1" x14ac:dyDescent="0.25">
      <c r="A5" s="2"/>
      <c r="B5" s="2"/>
      <c r="C5" s="2"/>
      <c r="D5" s="2"/>
      <c r="E5" s="118"/>
      <c r="F5" s="2"/>
      <c r="G5" s="2"/>
    </row>
    <row r="6" spans="1:7" ht="15" customHeight="1" x14ac:dyDescent="0.25">
      <c r="A6" s="2"/>
      <c r="B6" s="2"/>
      <c r="C6" s="2"/>
      <c r="D6" s="2"/>
      <c r="E6" s="118"/>
      <c r="F6" s="2"/>
      <c r="G6" s="2"/>
    </row>
    <row r="7" spans="1:7" ht="15" customHeight="1" x14ac:dyDescent="0.25">
      <c r="A7" s="2"/>
      <c r="B7" s="2"/>
      <c r="C7" s="2"/>
      <c r="D7" s="2"/>
      <c r="E7" s="118"/>
      <c r="F7" s="2"/>
      <c r="G7" s="2"/>
    </row>
    <row r="8" spans="1:7" ht="15" customHeight="1" x14ac:dyDescent="0.25">
      <c r="A8" s="2"/>
      <c r="B8" s="3"/>
      <c r="C8" s="4"/>
      <c r="D8" s="2"/>
      <c r="E8" s="119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61" t="s">
        <v>2</v>
      </c>
      <c r="F9" s="162"/>
      <c r="G9" s="9">
        <v>7000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59" t="s">
        <v>5</v>
      </c>
      <c r="F10" s="160"/>
      <c r="G10" s="120" t="s">
        <v>6</v>
      </c>
    </row>
    <row r="11" spans="1:7" ht="18" customHeight="1" x14ac:dyDescent="0.25">
      <c r="A11" s="5"/>
      <c r="B11" s="10" t="s">
        <v>7</v>
      </c>
      <c r="C11" s="120" t="s">
        <v>8</v>
      </c>
      <c r="D11" s="12"/>
      <c r="E11" s="159" t="s">
        <v>9</v>
      </c>
      <c r="F11" s="160"/>
      <c r="G11" s="144">
        <v>2500</v>
      </c>
    </row>
    <row r="12" spans="1:7" ht="18" customHeight="1" x14ac:dyDescent="0.25">
      <c r="A12" s="5"/>
      <c r="B12" s="10" t="s">
        <v>10</v>
      </c>
      <c r="C12" s="11" t="s">
        <v>11</v>
      </c>
      <c r="D12" s="12"/>
      <c r="E12" s="155" t="s">
        <v>12</v>
      </c>
      <c r="F12" s="156"/>
      <c r="G12" s="143">
        <f>(G9*G11)</f>
        <v>17500000</v>
      </c>
    </row>
    <row r="13" spans="1:7" ht="25.15" customHeight="1" x14ac:dyDescent="0.25">
      <c r="A13" s="5"/>
      <c r="B13" s="10" t="s">
        <v>13</v>
      </c>
      <c r="C13" s="120" t="s">
        <v>14</v>
      </c>
      <c r="D13" s="12"/>
      <c r="E13" s="159" t="s">
        <v>15</v>
      </c>
      <c r="F13" s="160"/>
      <c r="G13" s="11" t="s">
        <v>16</v>
      </c>
    </row>
    <row r="14" spans="1:7" ht="15" customHeight="1" x14ac:dyDescent="0.25">
      <c r="A14" s="5"/>
      <c r="B14" s="10" t="s">
        <v>17</v>
      </c>
      <c r="C14" s="120" t="s">
        <v>18</v>
      </c>
      <c r="D14" s="12"/>
      <c r="E14" s="159" t="s">
        <v>19</v>
      </c>
      <c r="F14" s="160"/>
      <c r="G14" s="120" t="s">
        <v>20</v>
      </c>
    </row>
    <row r="15" spans="1:7" ht="20.45" customHeight="1" x14ac:dyDescent="0.25">
      <c r="A15" s="5"/>
      <c r="B15" s="10" t="s">
        <v>21</v>
      </c>
      <c r="C15" s="145">
        <v>44228</v>
      </c>
      <c r="D15" s="12"/>
      <c r="E15" s="163" t="s">
        <v>22</v>
      </c>
      <c r="F15" s="164"/>
      <c r="G15" s="11" t="s">
        <v>23</v>
      </c>
    </row>
    <row r="16" spans="1:7" ht="12" customHeight="1" x14ac:dyDescent="0.25">
      <c r="A16" s="2"/>
      <c r="B16" s="13"/>
      <c r="C16" s="14"/>
      <c r="D16" s="15"/>
      <c r="E16" s="121"/>
      <c r="F16" s="16"/>
      <c r="G16" s="17"/>
    </row>
    <row r="17" spans="1:7" ht="12" customHeight="1" x14ac:dyDescent="0.25">
      <c r="A17" s="18"/>
      <c r="B17" s="165" t="s">
        <v>24</v>
      </c>
      <c r="C17" s="166"/>
      <c r="D17" s="166"/>
      <c r="E17" s="166"/>
      <c r="F17" s="166"/>
      <c r="G17" s="166"/>
    </row>
    <row r="18" spans="1:7" ht="12" customHeight="1" x14ac:dyDescent="0.25">
      <c r="A18" s="2"/>
      <c r="B18" s="19"/>
      <c r="C18" s="20"/>
      <c r="D18" s="20"/>
      <c r="E18" s="122"/>
      <c r="F18" s="21"/>
      <c r="G18" s="21"/>
    </row>
    <row r="19" spans="1:7" ht="12" customHeight="1" x14ac:dyDescent="0.25">
      <c r="A19" s="5"/>
      <c r="B19" s="22" t="s">
        <v>25</v>
      </c>
      <c r="C19" s="23"/>
      <c r="D19" s="24"/>
      <c r="E19" s="109"/>
      <c r="F19" s="24"/>
      <c r="G19" s="24"/>
    </row>
    <row r="20" spans="1:7" ht="24" customHeight="1" x14ac:dyDescent="0.25">
      <c r="A20" s="18"/>
      <c r="B20" s="25" t="s">
        <v>26</v>
      </c>
      <c r="C20" s="25" t="s">
        <v>27</v>
      </c>
      <c r="D20" s="25" t="s">
        <v>28</v>
      </c>
      <c r="E20" s="25" t="s">
        <v>29</v>
      </c>
      <c r="F20" s="25" t="s">
        <v>30</v>
      </c>
      <c r="G20" s="25" t="s">
        <v>31</v>
      </c>
    </row>
    <row r="21" spans="1:7" ht="21" customHeight="1" x14ac:dyDescent="0.25">
      <c r="A21" s="18"/>
      <c r="B21" s="11" t="s">
        <v>32</v>
      </c>
      <c r="C21" s="26" t="s">
        <v>33</v>
      </c>
      <c r="D21" s="151">
        <v>8</v>
      </c>
      <c r="E21" s="11" t="s">
        <v>34</v>
      </c>
      <c r="F21" s="123">
        <v>26000</v>
      </c>
      <c r="G21" s="143">
        <f>(D21*F21)</f>
        <v>208000</v>
      </c>
    </row>
    <row r="22" spans="1:7" ht="12.75" customHeight="1" x14ac:dyDescent="0.25">
      <c r="A22" s="18"/>
      <c r="B22" s="11" t="s">
        <v>35</v>
      </c>
      <c r="C22" s="26" t="s">
        <v>33</v>
      </c>
      <c r="D22" s="151">
        <v>2</v>
      </c>
      <c r="E22" s="11" t="s">
        <v>36</v>
      </c>
      <c r="F22" s="123">
        <v>26000</v>
      </c>
      <c r="G22" s="143">
        <f t="shared" ref="G22:G27" si="0">(D22*F22)</f>
        <v>52000</v>
      </c>
    </row>
    <row r="23" spans="1:7" ht="12.75" customHeight="1" x14ac:dyDescent="0.25">
      <c r="A23" s="18"/>
      <c r="B23" s="11" t="s">
        <v>37</v>
      </c>
      <c r="C23" s="26" t="s">
        <v>33</v>
      </c>
      <c r="D23" s="151">
        <v>25</v>
      </c>
      <c r="E23" s="11" t="s">
        <v>38</v>
      </c>
      <c r="F23" s="123">
        <v>26000</v>
      </c>
      <c r="G23" s="143">
        <f t="shared" si="0"/>
        <v>650000</v>
      </c>
    </row>
    <row r="24" spans="1:7" ht="12.75" customHeight="1" x14ac:dyDescent="0.25">
      <c r="A24" s="18"/>
      <c r="B24" s="11" t="s">
        <v>39</v>
      </c>
      <c r="C24" s="26" t="s">
        <v>33</v>
      </c>
      <c r="D24" s="151">
        <v>6</v>
      </c>
      <c r="E24" s="11" t="s">
        <v>40</v>
      </c>
      <c r="F24" s="123">
        <v>26000</v>
      </c>
      <c r="G24" s="143">
        <f t="shared" si="0"/>
        <v>156000</v>
      </c>
    </row>
    <row r="25" spans="1:7" ht="12.75" customHeight="1" x14ac:dyDescent="0.25">
      <c r="A25" s="18"/>
      <c r="B25" s="11" t="s">
        <v>41</v>
      </c>
      <c r="C25" s="26" t="s">
        <v>33</v>
      </c>
      <c r="D25" s="151">
        <v>5</v>
      </c>
      <c r="E25" s="11" t="s">
        <v>42</v>
      </c>
      <c r="F25" s="123">
        <v>26000</v>
      </c>
      <c r="G25" s="143">
        <f t="shared" si="0"/>
        <v>130000</v>
      </c>
    </row>
    <row r="26" spans="1:7" ht="12.75" customHeight="1" x14ac:dyDescent="0.25">
      <c r="A26" s="18"/>
      <c r="B26" s="11" t="s">
        <v>43</v>
      </c>
      <c r="C26" s="26" t="s">
        <v>33</v>
      </c>
      <c r="D26" s="151">
        <v>2</v>
      </c>
      <c r="E26" s="11" t="s">
        <v>44</v>
      </c>
      <c r="F26" s="123">
        <v>26000</v>
      </c>
      <c r="G26" s="143">
        <f t="shared" si="0"/>
        <v>52000</v>
      </c>
    </row>
    <row r="27" spans="1:7" ht="12.75" customHeight="1" x14ac:dyDescent="0.25">
      <c r="A27" s="18"/>
      <c r="B27" s="11" t="s">
        <v>45</v>
      </c>
      <c r="C27" s="26" t="s">
        <v>33</v>
      </c>
      <c r="D27" s="151">
        <v>18</v>
      </c>
      <c r="E27" s="11" t="s">
        <v>46</v>
      </c>
      <c r="F27" s="123">
        <v>26000</v>
      </c>
      <c r="G27" s="143">
        <f t="shared" si="0"/>
        <v>468000</v>
      </c>
    </row>
    <row r="28" spans="1:7" ht="12.75" customHeight="1" x14ac:dyDescent="0.25">
      <c r="A28" s="18"/>
      <c r="B28" s="27" t="s">
        <v>47</v>
      </c>
      <c r="C28" s="28"/>
      <c r="D28" s="28"/>
      <c r="E28" s="28"/>
      <c r="F28" s="29"/>
      <c r="G28" s="146">
        <f>SUM(G21:G27)</f>
        <v>1716000</v>
      </c>
    </row>
    <row r="29" spans="1:7" ht="12" customHeight="1" x14ac:dyDescent="0.25">
      <c r="A29" s="2"/>
      <c r="B29" s="19"/>
      <c r="C29" s="21"/>
      <c r="D29" s="21"/>
      <c r="E29" s="122"/>
      <c r="F29" s="30"/>
      <c r="G29" s="30"/>
    </row>
    <row r="30" spans="1:7" ht="12" customHeight="1" x14ac:dyDescent="0.25">
      <c r="A30" s="5"/>
      <c r="B30" s="31" t="s">
        <v>48</v>
      </c>
      <c r="C30" s="32"/>
      <c r="D30" s="33"/>
      <c r="E30" s="33"/>
      <c r="F30" s="34"/>
      <c r="G30" s="34"/>
    </row>
    <row r="31" spans="1:7" ht="24" customHeight="1" x14ac:dyDescent="0.25">
      <c r="A31" s="5"/>
      <c r="B31" s="35" t="s">
        <v>26</v>
      </c>
      <c r="C31" s="36" t="s">
        <v>27</v>
      </c>
      <c r="D31" s="36" t="s">
        <v>28</v>
      </c>
      <c r="E31" s="35" t="s">
        <v>29</v>
      </c>
      <c r="F31" s="36" t="s">
        <v>30</v>
      </c>
      <c r="G31" s="35" t="s">
        <v>31</v>
      </c>
    </row>
    <row r="32" spans="1:7" ht="12" customHeight="1" x14ac:dyDescent="0.25">
      <c r="A32" s="5"/>
      <c r="B32" s="123"/>
      <c r="C32" s="26"/>
      <c r="D32" s="123"/>
      <c r="E32" s="11"/>
      <c r="F32" s="123"/>
      <c r="G32" s="107">
        <f>(D32*F32)</f>
        <v>0</v>
      </c>
    </row>
    <row r="33" spans="1:11" ht="12" customHeight="1" x14ac:dyDescent="0.25">
      <c r="A33" s="5"/>
      <c r="B33" s="37" t="s">
        <v>49</v>
      </c>
      <c r="C33" s="38"/>
      <c r="D33" s="38"/>
      <c r="E33" s="38"/>
      <c r="F33" s="39"/>
      <c r="G33" s="108">
        <f>SUM(G32)</f>
        <v>0</v>
      </c>
    </row>
    <row r="34" spans="1:11" ht="12" customHeight="1" x14ac:dyDescent="0.25">
      <c r="A34" s="2"/>
      <c r="B34" s="40"/>
      <c r="C34" s="41"/>
      <c r="D34" s="41"/>
      <c r="E34" s="124"/>
      <c r="F34" s="42"/>
      <c r="G34" s="42"/>
    </row>
    <row r="35" spans="1:11" ht="12" customHeight="1" x14ac:dyDescent="0.25">
      <c r="A35" s="5"/>
      <c r="B35" s="31" t="s">
        <v>50</v>
      </c>
      <c r="C35" s="32"/>
      <c r="D35" s="33"/>
      <c r="E35" s="33"/>
      <c r="F35" s="34"/>
      <c r="G35" s="34"/>
    </row>
    <row r="36" spans="1:11" ht="24" customHeight="1" x14ac:dyDescent="0.25">
      <c r="A36" s="5"/>
      <c r="B36" s="43" t="s">
        <v>26</v>
      </c>
      <c r="C36" s="43" t="s">
        <v>27</v>
      </c>
      <c r="D36" s="43" t="s">
        <v>28</v>
      </c>
      <c r="E36" s="43" t="s">
        <v>29</v>
      </c>
      <c r="F36" s="44" t="s">
        <v>30</v>
      </c>
      <c r="G36" s="43" t="s">
        <v>31</v>
      </c>
    </row>
    <row r="37" spans="1:11" ht="12.75" customHeight="1" x14ac:dyDescent="0.25">
      <c r="A37" s="18"/>
      <c r="B37" s="11" t="s">
        <v>51</v>
      </c>
      <c r="C37" s="11" t="s">
        <v>52</v>
      </c>
      <c r="D37" s="151">
        <v>0.45</v>
      </c>
      <c r="E37" s="11" t="s">
        <v>53</v>
      </c>
      <c r="F37" s="123">
        <v>180000</v>
      </c>
      <c r="G37" s="123">
        <f t="shared" ref="G37" si="1">(D37*F37)</f>
        <v>81000</v>
      </c>
    </row>
    <row r="38" spans="1:11" ht="12.75" customHeight="1" x14ac:dyDescent="0.25">
      <c r="A38" s="5"/>
      <c r="B38" s="45" t="s">
        <v>54</v>
      </c>
      <c r="C38" s="46"/>
      <c r="D38" s="46"/>
      <c r="E38" s="46"/>
      <c r="F38" s="46"/>
      <c r="G38" s="147">
        <f>SUM(G37:G37)</f>
        <v>81000</v>
      </c>
    </row>
    <row r="39" spans="1:11" ht="12" customHeight="1" x14ac:dyDescent="0.25">
      <c r="A39" s="2"/>
      <c r="B39" s="40"/>
      <c r="C39" s="41"/>
      <c r="D39" s="41"/>
      <c r="E39" s="124"/>
      <c r="F39" s="42"/>
      <c r="G39" s="42"/>
    </row>
    <row r="40" spans="1:11" ht="12" customHeight="1" x14ac:dyDescent="0.25">
      <c r="A40" s="5"/>
      <c r="B40" s="31" t="s">
        <v>55</v>
      </c>
      <c r="C40" s="32"/>
      <c r="D40" s="33"/>
      <c r="E40" s="33"/>
      <c r="F40" s="34"/>
      <c r="G40" s="34"/>
    </row>
    <row r="41" spans="1:11" ht="24" customHeight="1" x14ac:dyDescent="0.25">
      <c r="A41" s="5"/>
      <c r="B41" s="44" t="s">
        <v>56</v>
      </c>
      <c r="C41" s="44" t="s">
        <v>57</v>
      </c>
      <c r="D41" s="135" t="s">
        <v>58</v>
      </c>
      <c r="E41" s="44" t="s">
        <v>29</v>
      </c>
      <c r="F41" s="44" t="s">
        <v>30</v>
      </c>
      <c r="G41" s="44" t="s">
        <v>31</v>
      </c>
      <c r="K41" s="106"/>
    </row>
    <row r="42" spans="1:11" ht="12.75" customHeight="1" x14ac:dyDescent="0.25">
      <c r="A42" s="18"/>
      <c r="B42" s="152" t="s">
        <v>59</v>
      </c>
      <c r="C42" s="47"/>
      <c r="D42" s="47"/>
      <c r="E42" s="47"/>
      <c r="F42" s="47"/>
      <c r="G42" s="47"/>
      <c r="K42" s="106"/>
    </row>
    <row r="43" spans="1:11" ht="12.75" customHeight="1" x14ac:dyDescent="0.25">
      <c r="A43" s="18"/>
      <c r="B43" s="11" t="s">
        <v>60</v>
      </c>
      <c r="C43" s="48" t="s">
        <v>61</v>
      </c>
      <c r="D43" s="153">
        <v>500</v>
      </c>
      <c r="E43" s="48" t="s">
        <v>62</v>
      </c>
      <c r="F43" s="49">
        <f>Palto!F43*'A junio'!$I$43</f>
        <v>1000.0649999999999</v>
      </c>
      <c r="G43" s="49">
        <f>(D43*F43)</f>
        <v>500032.49999999994</v>
      </c>
      <c r="I43" s="1">
        <v>1.0449999999999999</v>
      </c>
      <c r="K43" s="106"/>
    </row>
    <row r="44" spans="1:11" ht="12.75" customHeight="1" x14ac:dyDescent="0.25">
      <c r="A44" s="18"/>
      <c r="B44" s="11" t="s">
        <v>63</v>
      </c>
      <c r="C44" s="149" t="s">
        <v>61</v>
      </c>
      <c r="D44" s="149">
        <v>250</v>
      </c>
      <c r="E44" s="149" t="s">
        <v>64</v>
      </c>
      <c r="F44" s="49">
        <f>Palto!F44*'A junio'!$I$43</f>
        <v>1045</v>
      </c>
      <c r="G44" s="49">
        <f t="shared" ref="G44:G46" si="2">(D44*F44)</f>
        <v>261250</v>
      </c>
      <c r="K44" s="106"/>
    </row>
    <row r="45" spans="1:11" ht="12.75" customHeight="1" x14ac:dyDescent="0.25">
      <c r="A45" s="18"/>
      <c r="B45" s="11" t="s">
        <v>65</v>
      </c>
      <c r="C45" s="48" t="s">
        <v>66</v>
      </c>
      <c r="D45" s="153">
        <v>20</v>
      </c>
      <c r="E45" s="48" t="s">
        <v>67</v>
      </c>
      <c r="F45" s="49">
        <f>Palto!F45*'A junio'!$I$43</f>
        <v>3344</v>
      </c>
      <c r="G45" s="49">
        <f t="shared" si="2"/>
        <v>66880</v>
      </c>
    </row>
    <row r="46" spans="1:11" ht="12.75" customHeight="1" x14ac:dyDescent="0.25">
      <c r="A46" s="18"/>
      <c r="B46" s="11" t="s">
        <v>68</v>
      </c>
      <c r="C46" s="48" t="s">
        <v>69</v>
      </c>
      <c r="D46" s="153">
        <v>25</v>
      </c>
      <c r="E46" s="48" t="s">
        <v>70</v>
      </c>
      <c r="F46" s="49">
        <f>Palto!F46*'A junio'!$I$43</f>
        <v>4127.75</v>
      </c>
      <c r="G46" s="49">
        <f t="shared" si="2"/>
        <v>103193.75</v>
      </c>
    </row>
    <row r="47" spans="1:11" ht="12.75" customHeight="1" x14ac:dyDescent="0.25">
      <c r="A47" s="18"/>
      <c r="B47" s="152" t="s">
        <v>71</v>
      </c>
      <c r="C47" s="48"/>
      <c r="D47" s="148"/>
      <c r="E47" s="48"/>
      <c r="F47" s="49">
        <f>Palto!F47*'A junio'!$I$43</f>
        <v>0</v>
      </c>
      <c r="G47" s="49"/>
    </row>
    <row r="48" spans="1:11" ht="12.75" customHeight="1" x14ac:dyDescent="0.25">
      <c r="A48" s="18"/>
      <c r="B48" s="11" t="s">
        <v>72</v>
      </c>
      <c r="C48" s="48" t="s">
        <v>66</v>
      </c>
      <c r="D48" s="153">
        <v>10</v>
      </c>
      <c r="E48" s="48" t="s">
        <v>73</v>
      </c>
      <c r="F48" s="49">
        <f>Palto!F48*'A junio'!$I$43</f>
        <v>17765</v>
      </c>
      <c r="G48" s="49">
        <f t="shared" ref="G48:G50" si="3">(D48*F48)</f>
        <v>177650</v>
      </c>
    </row>
    <row r="49" spans="1:7" ht="12.75" customHeight="1" x14ac:dyDescent="0.25">
      <c r="A49" s="18"/>
      <c r="B49" s="11" t="s">
        <v>74</v>
      </c>
      <c r="C49" s="140" t="s">
        <v>66</v>
      </c>
      <c r="D49" s="154">
        <v>5</v>
      </c>
      <c r="E49" s="140" t="s">
        <v>73</v>
      </c>
      <c r="F49" s="141">
        <f>Palto!F49*'A junio'!$I$43</f>
        <v>18810</v>
      </c>
      <c r="G49" s="49">
        <f t="shared" si="3"/>
        <v>94050</v>
      </c>
    </row>
    <row r="50" spans="1:7" ht="12.75" customHeight="1" x14ac:dyDescent="0.25">
      <c r="A50" s="18"/>
      <c r="B50" s="11" t="s">
        <v>75</v>
      </c>
      <c r="C50" s="140" t="s">
        <v>76</v>
      </c>
      <c r="D50" s="154">
        <v>64</v>
      </c>
      <c r="E50" s="140" t="s">
        <v>73</v>
      </c>
      <c r="F50" s="141">
        <f>Palto!F50*'A junio'!$I$43</f>
        <v>1149.5</v>
      </c>
      <c r="G50" s="49">
        <f t="shared" si="3"/>
        <v>73568</v>
      </c>
    </row>
    <row r="51" spans="1:7" ht="12.75" customHeight="1" x14ac:dyDescent="0.25">
      <c r="A51" s="18"/>
      <c r="B51" s="152" t="s">
        <v>77</v>
      </c>
      <c r="C51" s="140"/>
      <c r="D51" s="150"/>
      <c r="E51" s="140"/>
      <c r="F51" s="141">
        <f>Palto!F51*'A junio'!$I$43</f>
        <v>0</v>
      </c>
      <c r="G51" s="49"/>
    </row>
    <row r="52" spans="1:7" ht="12.75" customHeight="1" x14ac:dyDescent="0.25">
      <c r="A52" s="18"/>
      <c r="B52" s="11" t="s">
        <v>78</v>
      </c>
      <c r="C52" s="140" t="s">
        <v>66</v>
      </c>
      <c r="D52" s="154">
        <v>1</v>
      </c>
      <c r="E52" s="140" t="s">
        <v>79</v>
      </c>
      <c r="F52" s="141">
        <f>Palto!F52*'A junio'!$I$43</f>
        <v>17451.5</v>
      </c>
      <c r="G52" s="49">
        <f>(D52*F52)</f>
        <v>17451.5</v>
      </c>
    </row>
    <row r="53" spans="1:7" ht="12.75" customHeight="1" x14ac:dyDescent="0.25">
      <c r="A53" s="18"/>
      <c r="B53" s="11" t="s">
        <v>80</v>
      </c>
      <c r="C53" s="140" t="s">
        <v>66</v>
      </c>
      <c r="D53" s="154">
        <v>3</v>
      </c>
      <c r="E53" s="140" t="s">
        <v>79</v>
      </c>
      <c r="F53" s="141">
        <f>Palto!F53*'A junio'!$I$43</f>
        <v>24829.199999999997</v>
      </c>
      <c r="G53" s="49">
        <f>(D53*F53)</f>
        <v>74487.599999999991</v>
      </c>
    </row>
    <row r="54" spans="1:7" ht="12.75" customHeight="1" x14ac:dyDescent="0.25">
      <c r="A54" s="18"/>
      <c r="B54" s="11" t="s">
        <v>81</v>
      </c>
      <c r="C54" s="140" t="s">
        <v>66</v>
      </c>
      <c r="D54" s="154">
        <v>5</v>
      </c>
      <c r="E54" s="140" t="s">
        <v>79</v>
      </c>
      <c r="F54" s="141">
        <f>Palto!F54*'A junio'!$I$43</f>
        <v>9196</v>
      </c>
      <c r="G54" s="49">
        <f>(D54*F54)</f>
        <v>45980</v>
      </c>
    </row>
    <row r="55" spans="1:7" ht="13.5" customHeight="1" x14ac:dyDescent="0.25">
      <c r="A55" s="5"/>
      <c r="B55" s="50" t="s">
        <v>82</v>
      </c>
      <c r="C55" s="51"/>
      <c r="D55" s="51"/>
      <c r="E55" s="51"/>
      <c r="F55" s="52"/>
      <c r="G55" s="53">
        <f>SUM(G42:G54)</f>
        <v>1414543.35</v>
      </c>
    </row>
    <row r="56" spans="1:7" ht="12" customHeight="1" x14ac:dyDescent="0.25">
      <c r="A56" s="2"/>
      <c r="B56" s="40"/>
      <c r="C56" s="41"/>
      <c r="D56" s="41"/>
      <c r="E56" s="124"/>
      <c r="F56" s="42"/>
      <c r="G56" s="42"/>
    </row>
    <row r="57" spans="1:7" ht="12" customHeight="1" x14ac:dyDescent="0.25">
      <c r="A57" s="5"/>
      <c r="B57" s="31" t="s">
        <v>83</v>
      </c>
      <c r="C57" s="32"/>
      <c r="D57" s="33"/>
      <c r="E57" s="33"/>
      <c r="F57" s="34"/>
      <c r="G57" s="34"/>
    </row>
    <row r="58" spans="1:7" ht="24" customHeight="1" x14ac:dyDescent="0.25">
      <c r="A58" s="5"/>
      <c r="B58" s="134" t="s">
        <v>84</v>
      </c>
      <c r="C58" s="135" t="s">
        <v>57</v>
      </c>
      <c r="D58" s="135" t="s">
        <v>58</v>
      </c>
      <c r="E58" s="134" t="s">
        <v>29</v>
      </c>
      <c r="F58" s="135" t="s">
        <v>30</v>
      </c>
      <c r="G58" s="134" t="s">
        <v>31</v>
      </c>
    </row>
    <row r="59" spans="1:7" ht="12.75" customHeight="1" x14ac:dyDescent="0.25">
      <c r="A59" s="66"/>
      <c r="B59" s="123" t="s">
        <v>85</v>
      </c>
      <c r="C59" s="140" t="s">
        <v>86</v>
      </c>
      <c r="D59" s="49">
        <v>3099</v>
      </c>
      <c r="E59" s="125" t="s">
        <v>87</v>
      </c>
      <c r="F59" s="49">
        <f>Palto!F59*'A junio'!$I$43</f>
        <v>365.75</v>
      </c>
      <c r="G59" s="141">
        <f>(D59*F59)</f>
        <v>1133459.25</v>
      </c>
    </row>
    <row r="60" spans="1:7" ht="12.75" customHeight="1" x14ac:dyDescent="0.25">
      <c r="A60" s="66"/>
      <c r="B60" s="123" t="s">
        <v>88</v>
      </c>
      <c r="C60" s="26" t="s">
        <v>33</v>
      </c>
      <c r="D60" s="49">
        <v>12</v>
      </c>
      <c r="E60" s="125" t="s">
        <v>87</v>
      </c>
      <c r="F60" s="49">
        <f>Palto!F60*'A junio'!$I$43</f>
        <v>20900</v>
      </c>
      <c r="G60" s="141">
        <f t="shared" ref="G60" si="4">(D60*F60)</f>
        <v>250800</v>
      </c>
    </row>
    <row r="61" spans="1:7" ht="13.5" customHeight="1" x14ac:dyDescent="0.25">
      <c r="A61" s="5"/>
      <c r="B61" s="136" t="s">
        <v>89</v>
      </c>
      <c r="C61" s="137"/>
      <c r="D61" s="137"/>
      <c r="E61" s="137"/>
      <c r="F61" s="138"/>
      <c r="G61" s="139">
        <f>SUM(G59:G60)</f>
        <v>1384259.25</v>
      </c>
    </row>
    <row r="62" spans="1:7" ht="12" customHeight="1" x14ac:dyDescent="0.25">
      <c r="A62" s="2"/>
      <c r="B62" s="69"/>
      <c r="C62" s="69"/>
      <c r="D62" s="69"/>
      <c r="E62" s="126"/>
      <c r="F62" s="70"/>
      <c r="G62" s="70"/>
    </row>
    <row r="63" spans="1:7" ht="12" customHeight="1" x14ac:dyDescent="0.25">
      <c r="A63" s="66"/>
      <c r="B63" s="71" t="s">
        <v>90</v>
      </c>
      <c r="C63" s="72"/>
      <c r="D63" s="72"/>
      <c r="E63" s="110"/>
      <c r="F63" s="72"/>
      <c r="G63" s="73">
        <f>G28+G33+G38+G55+G61</f>
        <v>4595802.5999999996</v>
      </c>
    </row>
    <row r="64" spans="1:7" ht="12" customHeight="1" x14ac:dyDescent="0.25">
      <c r="A64" s="66"/>
      <c r="B64" s="74" t="s">
        <v>91</v>
      </c>
      <c r="C64" s="55"/>
      <c r="D64" s="55"/>
      <c r="E64" s="111"/>
      <c r="F64" s="55"/>
      <c r="G64" s="75">
        <f>G63*0.05</f>
        <v>229790.13</v>
      </c>
    </row>
    <row r="65" spans="1:7" ht="12" customHeight="1" x14ac:dyDescent="0.25">
      <c r="A65" s="66"/>
      <c r="B65" s="76" t="s">
        <v>92</v>
      </c>
      <c r="C65" s="54"/>
      <c r="D65" s="54"/>
      <c r="E65" s="112"/>
      <c r="F65" s="54"/>
      <c r="G65" s="77">
        <f>G64+G63</f>
        <v>4825592.7299999995</v>
      </c>
    </row>
    <row r="66" spans="1:7" ht="12" customHeight="1" x14ac:dyDescent="0.25">
      <c r="A66" s="66"/>
      <c r="B66" s="74" t="s">
        <v>93</v>
      </c>
      <c r="C66" s="55"/>
      <c r="D66" s="55"/>
      <c r="E66" s="111"/>
      <c r="F66" s="55"/>
      <c r="G66" s="75">
        <f>G12</f>
        <v>17500000</v>
      </c>
    </row>
    <row r="67" spans="1:7" ht="12" customHeight="1" x14ac:dyDescent="0.25">
      <c r="A67" s="66"/>
      <c r="B67" s="78" t="s">
        <v>94</v>
      </c>
      <c r="C67" s="79"/>
      <c r="D67" s="79"/>
      <c r="E67" s="113"/>
      <c r="F67" s="79"/>
      <c r="G67" s="80">
        <f>G66-G65</f>
        <v>12674407.27</v>
      </c>
    </row>
    <row r="68" spans="1:7" ht="12" customHeight="1" x14ac:dyDescent="0.25">
      <c r="A68" s="66"/>
      <c r="B68" s="67" t="s">
        <v>95</v>
      </c>
      <c r="C68" s="68"/>
      <c r="D68" s="68"/>
      <c r="E68" s="114"/>
      <c r="F68" s="68"/>
      <c r="G68" s="63"/>
    </row>
    <row r="69" spans="1:7" ht="12.75" customHeight="1" thickBot="1" x14ac:dyDescent="0.3">
      <c r="A69" s="66"/>
      <c r="B69" s="81"/>
      <c r="C69" s="68"/>
      <c r="D69" s="68"/>
      <c r="E69" s="114"/>
      <c r="F69" s="68"/>
      <c r="G69" s="63"/>
    </row>
    <row r="70" spans="1:7" ht="12" customHeight="1" x14ac:dyDescent="0.25">
      <c r="A70" s="66"/>
      <c r="B70" s="93" t="s">
        <v>96</v>
      </c>
      <c r="C70" s="94"/>
      <c r="D70" s="94"/>
      <c r="E70" s="127"/>
      <c r="F70" s="95"/>
      <c r="G70" s="63"/>
    </row>
    <row r="71" spans="1:7" ht="12" customHeight="1" x14ac:dyDescent="0.25">
      <c r="A71" s="66"/>
      <c r="B71" s="96" t="s">
        <v>97</v>
      </c>
      <c r="C71" s="65"/>
      <c r="D71" s="65"/>
      <c r="E71" s="128"/>
      <c r="F71" s="97"/>
      <c r="G71" s="63"/>
    </row>
    <row r="72" spans="1:7" ht="12" customHeight="1" x14ac:dyDescent="0.25">
      <c r="A72" s="66"/>
      <c r="B72" s="96" t="s">
        <v>98</v>
      </c>
      <c r="C72" s="65"/>
      <c r="D72" s="65"/>
      <c r="E72" s="128"/>
      <c r="F72" s="97"/>
      <c r="G72" s="63"/>
    </row>
    <row r="73" spans="1:7" ht="12" customHeight="1" x14ac:dyDescent="0.25">
      <c r="A73" s="66"/>
      <c r="B73" s="96" t="s">
        <v>99</v>
      </c>
      <c r="C73" s="65"/>
      <c r="D73" s="65"/>
      <c r="E73" s="128"/>
      <c r="F73" s="97"/>
      <c r="G73" s="63"/>
    </row>
    <row r="74" spans="1:7" ht="12" customHeight="1" x14ac:dyDescent="0.25">
      <c r="A74" s="66"/>
      <c r="B74" s="96" t="s">
        <v>100</v>
      </c>
      <c r="C74" s="65"/>
      <c r="D74" s="65"/>
      <c r="E74" s="128"/>
      <c r="F74" s="97"/>
      <c r="G74" s="63"/>
    </row>
    <row r="75" spans="1:7" ht="12" customHeight="1" x14ac:dyDescent="0.25">
      <c r="A75" s="66"/>
      <c r="B75" s="96" t="s">
        <v>101</v>
      </c>
      <c r="C75" s="65"/>
      <c r="D75" s="65"/>
      <c r="E75" s="128"/>
      <c r="F75" s="97"/>
      <c r="G75" s="63"/>
    </row>
    <row r="76" spans="1:7" ht="12.75" customHeight="1" thickBot="1" x14ac:dyDescent="0.3">
      <c r="A76" s="66"/>
      <c r="B76" s="98" t="s">
        <v>102</v>
      </c>
      <c r="C76" s="99"/>
      <c r="D76" s="99"/>
      <c r="E76" s="129"/>
      <c r="F76" s="100"/>
      <c r="G76" s="63"/>
    </row>
    <row r="77" spans="1:7" ht="12.75" customHeight="1" x14ac:dyDescent="0.25">
      <c r="A77" s="66"/>
      <c r="B77" s="91"/>
      <c r="C77" s="65"/>
      <c r="D77" s="65"/>
      <c r="E77" s="128"/>
      <c r="F77" s="65"/>
      <c r="G77" s="63"/>
    </row>
    <row r="78" spans="1:7" ht="15" customHeight="1" thickBot="1" x14ac:dyDescent="0.3">
      <c r="A78" s="66"/>
      <c r="B78" s="157" t="s">
        <v>103</v>
      </c>
      <c r="C78" s="158"/>
      <c r="D78" s="90"/>
      <c r="E78" s="130"/>
      <c r="F78" s="57"/>
      <c r="G78" s="63"/>
    </row>
    <row r="79" spans="1:7" ht="12" customHeight="1" x14ac:dyDescent="0.25">
      <c r="A79" s="66"/>
      <c r="B79" s="83" t="s">
        <v>84</v>
      </c>
      <c r="C79" s="58" t="s">
        <v>104</v>
      </c>
      <c r="D79" s="84" t="s">
        <v>105</v>
      </c>
      <c r="E79" s="130"/>
      <c r="F79" s="57"/>
      <c r="G79" s="63"/>
    </row>
    <row r="80" spans="1:7" ht="12" customHeight="1" x14ac:dyDescent="0.25">
      <c r="A80" s="66"/>
      <c r="B80" s="85" t="s">
        <v>106</v>
      </c>
      <c r="C80" s="59">
        <f>G28</f>
        <v>1716000</v>
      </c>
      <c r="D80" s="86">
        <f>(C80/C86)</f>
        <v>0.35560398401047827</v>
      </c>
      <c r="E80" s="130"/>
      <c r="F80" s="57"/>
      <c r="G80" s="63"/>
    </row>
    <row r="81" spans="1:7" ht="12" customHeight="1" x14ac:dyDescent="0.25">
      <c r="A81" s="66"/>
      <c r="B81" s="85" t="s">
        <v>107</v>
      </c>
      <c r="C81" s="59">
        <f>G33</f>
        <v>0</v>
      </c>
      <c r="D81" s="86">
        <v>0</v>
      </c>
      <c r="E81" s="130"/>
      <c r="F81" s="57"/>
      <c r="G81" s="63"/>
    </row>
    <row r="82" spans="1:7" ht="12" customHeight="1" x14ac:dyDescent="0.25">
      <c r="A82" s="66"/>
      <c r="B82" s="85" t="s">
        <v>108</v>
      </c>
      <c r="C82" s="59">
        <f>G38</f>
        <v>81000</v>
      </c>
      <c r="D82" s="86">
        <f>(C82/C86)</f>
        <v>1.6785502741753344E-2</v>
      </c>
      <c r="E82" s="130"/>
      <c r="F82" s="57"/>
      <c r="G82" s="63"/>
    </row>
    <row r="83" spans="1:7" ht="12" customHeight="1" x14ac:dyDescent="0.25">
      <c r="A83" s="66"/>
      <c r="B83" s="85" t="s">
        <v>56</v>
      </c>
      <c r="C83" s="59">
        <f>G55</f>
        <v>1414543.35</v>
      </c>
      <c r="D83" s="86">
        <f>(C83/C86)</f>
        <v>0.2931335960463452</v>
      </c>
      <c r="E83" s="130"/>
      <c r="F83" s="57"/>
      <c r="G83" s="63"/>
    </row>
    <row r="84" spans="1:7" ht="12" customHeight="1" x14ac:dyDescent="0.25">
      <c r="A84" s="66"/>
      <c r="B84" s="85" t="s">
        <v>109</v>
      </c>
      <c r="C84" s="60">
        <f>G61</f>
        <v>1384259.25</v>
      </c>
      <c r="D84" s="86">
        <f>(C84/C86)</f>
        <v>0.28685786958237569</v>
      </c>
      <c r="E84" s="115"/>
      <c r="F84" s="62"/>
      <c r="G84" s="63"/>
    </row>
    <row r="85" spans="1:7" ht="12" customHeight="1" x14ac:dyDescent="0.25">
      <c r="A85" s="66"/>
      <c r="B85" s="85" t="s">
        <v>110</v>
      </c>
      <c r="C85" s="60">
        <f>G64</f>
        <v>229790.13</v>
      </c>
      <c r="D85" s="86">
        <f>(C85/C86)</f>
        <v>4.7619047619047623E-2</v>
      </c>
      <c r="E85" s="115"/>
      <c r="F85" s="62"/>
      <c r="G85" s="63"/>
    </row>
    <row r="86" spans="1:7" ht="12.75" customHeight="1" thickBot="1" x14ac:dyDescent="0.3">
      <c r="A86" s="66"/>
      <c r="B86" s="87" t="s">
        <v>111</v>
      </c>
      <c r="C86" s="88">
        <f>SUM(C80:C85)</f>
        <v>4825592.7299999995</v>
      </c>
      <c r="D86" s="89">
        <f>SUM(D80:D85)</f>
        <v>1</v>
      </c>
      <c r="E86" s="115"/>
      <c r="F86" s="62"/>
      <c r="G86" s="63"/>
    </row>
    <row r="87" spans="1:7" ht="12" customHeight="1" x14ac:dyDescent="0.25">
      <c r="A87" s="66"/>
      <c r="B87" s="81"/>
      <c r="C87" s="68"/>
      <c r="D87" s="68"/>
      <c r="E87" s="114"/>
      <c r="F87" s="68"/>
      <c r="G87" s="63"/>
    </row>
    <row r="88" spans="1:7" ht="12.75" customHeight="1" x14ac:dyDescent="0.25">
      <c r="A88" s="66"/>
      <c r="B88" s="82"/>
      <c r="C88" s="68"/>
      <c r="D88" s="68"/>
      <c r="E88" s="114"/>
      <c r="F88" s="68"/>
      <c r="G88" s="63"/>
    </row>
    <row r="89" spans="1:7" ht="12" customHeight="1" thickBot="1" x14ac:dyDescent="0.3">
      <c r="A89" s="56"/>
      <c r="B89" s="102"/>
      <c r="C89" s="103" t="s">
        <v>112</v>
      </c>
      <c r="D89" s="104"/>
      <c r="E89" s="116"/>
      <c r="F89" s="61"/>
      <c r="G89" s="63"/>
    </row>
    <row r="90" spans="1:7" ht="12" customHeight="1" x14ac:dyDescent="0.25">
      <c r="A90" s="66"/>
      <c r="B90" s="105" t="s">
        <v>113</v>
      </c>
      <c r="C90" s="142">
        <v>5000</v>
      </c>
      <c r="D90" s="142">
        <v>7000</v>
      </c>
      <c r="E90" s="142">
        <v>8000</v>
      </c>
      <c r="F90" s="101"/>
      <c r="G90" s="64"/>
    </row>
    <row r="91" spans="1:7" ht="12.75" customHeight="1" thickBot="1" x14ac:dyDescent="0.3">
      <c r="A91" s="66"/>
      <c r="B91" s="87" t="s">
        <v>114</v>
      </c>
      <c r="C91" s="88">
        <f>(G65/C90)</f>
        <v>965.11854599999992</v>
      </c>
      <c r="D91" s="88">
        <f>(C86/D90)</f>
        <v>689.37038999999993</v>
      </c>
      <c r="E91" s="117">
        <f>(G65/E90)</f>
        <v>603.19909124999992</v>
      </c>
      <c r="F91" s="101"/>
      <c r="G91" s="64"/>
    </row>
    <row r="92" spans="1:7" ht="15.6" customHeight="1" x14ac:dyDescent="0.25">
      <c r="A92" s="66"/>
      <c r="B92" s="92" t="s">
        <v>115</v>
      </c>
      <c r="C92" s="65"/>
      <c r="D92" s="65"/>
      <c r="E92" s="128"/>
      <c r="F92" s="65"/>
      <c r="G92" s="65"/>
    </row>
  </sheetData>
  <mergeCells count="8">
    <mergeCell ref="B17:G17"/>
    <mergeCell ref="B78:C78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C94D83-DB90-46DB-B9A6-808FBEFC8B7A}">
  <ds:schemaRefs>
    <ds:schemaRef ds:uri="1030f0af-99cb-42f1-88fc-acec73331192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5dbce2d-49dc-4afe-a5b0-d7fb7a90116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F0235B7-3158-4478-A5C9-FA1196D13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6E3F5B-C5DC-4EFF-92C0-8A05DB7F87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Palto</vt:lpstr>
      <vt:lpstr>A junio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Ahumada Fritis Armando Segundo</dc:creator>
  <cp:keywords/>
  <dc:description/>
  <cp:lastModifiedBy>Juan Carlos Campos Olivares</cp:lastModifiedBy>
  <cp:revision/>
  <dcterms:created xsi:type="dcterms:W3CDTF">2020-11-27T12:49:26Z</dcterms:created>
  <dcterms:modified xsi:type="dcterms:W3CDTF">2022-07-22T14:33:29Z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