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lopez\OneDrive - INDAP\Escritorio\Fichas 2022_junio\"/>
    </mc:Choice>
  </mc:AlternateContent>
  <bookViews>
    <workbookView xWindow="0" yWindow="0" windowWidth="20325" windowHeight="9435"/>
  </bookViews>
  <sheets>
    <sheet name="Palt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G45" i="1"/>
  <c r="G31" i="1"/>
  <c r="G74" i="1"/>
  <c r="G67" i="1"/>
  <c r="G64" i="1"/>
  <c r="G50" i="1"/>
  <c r="G51" i="1"/>
  <c r="G52" i="1"/>
  <c r="G54" i="1"/>
  <c r="G56" i="1"/>
  <c r="G57" i="1"/>
  <c r="G59" i="1"/>
  <c r="F69" i="1"/>
  <c r="G12" i="1"/>
  <c r="D104" i="1" l="1"/>
  <c r="G41" i="1"/>
  <c r="G42" i="1"/>
  <c r="G43" i="1"/>
  <c r="G44" i="1"/>
  <c r="G40" i="1"/>
  <c r="G61" i="1"/>
  <c r="G62" i="1"/>
  <c r="G63" i="1"/>
  <c r="G66" i="1"/>
  <c r="G68" i="1"/>
  <c r="G69" i="1"/>
  <c r="G22" i="1"/>
  <c r="G23" i="1"/>
  <c r="G24" i="1"/>
  <c r="G25" i="1"/>
  <c r="G26" i="1"/>
  <c r="G27" i="1"/>
  <c r="G28" i="1"/>
  <c r="G29" i="1"/>
  <c r="G30" i="1"/>
  <c r="G21" i="1"/>
  <c r="C96" i="1" l="1"/>
  <c r="C94" i="1"/>
  <c r="C98" i="1"/>
  <c r="C95" i="1" l="1"/>
  <c r="G80" i="1"/>
  <c r="G53" i="1" l="1"/>
  <c r="G70" i="1" s="1"/>
  <c r="C97" i="1" l="1"/>
  <c r="G77" i="1"/>
  <c r="G78" i="1" s="1"/>
  <c r="C99" i="1" l="1"/>
  <c r="C100" i="1" s="1"/>
  <c r="D97" i="1" s="1"/>
  <c r="G79" i="1"/>
  <c r="D94" i="1" l="1"/>
  <c r="D98" i="1"/>
  <c r="D96" i="1"/>
  <c r="D105" i="1"/>
  <c r="C105" i="1"/>
  <c r="E105" i="1"/>
  <c r="G81" i="1"/>
  <c r="D99" i="1"/>
  <c r="D100" i="1" l="1"/>
</calcChain>
</file>

<file path=xl/sharedStrings.xml><?xml version="1.0" encoding="utf-8"?>
<sst xmlns="http://schemas.openxmlformats.org/spreadsheetml/2006/main" count="199" uniqueCount="135">
  <si>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</si>
  <si>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</si>
  <si>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</si>
  <si>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</si>
  <si>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</si>
  <si>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</si>
  <si>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</si>
  <si>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</si>
  <si>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</si>
  <si>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</si>
  <si>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</si>
  <si>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</si>
  <si>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</si>
  <si>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</si>
  <si>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</si>
  <si>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</si>
  <si>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</si>
  <si>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</si>
  <si>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</si>
  <si>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</si>
  <si>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</si>
  <si>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</si>
  <si>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</si>
  <si>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</si>
  <si>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</si>
  <si>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</si>
  <si>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</si>
  <si>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</si>
  <si>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</si>
  <si>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</si>
  <si>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</si>
  <si>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</si>
  <si>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</si>
  <si>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</si>
  <si>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</si>
  <si>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</si>
  <si>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</si>
  <si>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</si>
  <si>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</si>
  <si>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</si>
  <si>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</si>
  <si>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</si>
  <si>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</si>
  <si>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</si>
  <si>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</si>
  <si>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</si>
  <si>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</si>
  <si>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</si>
  <si>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</si>
  <si>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</si>
  <si>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</si>
  <si>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</si>
  <si>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</si>
  <si>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</si>
  <si>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</si>
  <si>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</si>
  <si>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</si>
  <si>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</si>
  <si>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</si>
  <si>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</si>
  <si>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kg</t>
  </si>
  <si>
    <t>Nitrato de potasio</t>
  </si>
  <si>
    <t>Karate Zeon</t>
  </si>
  <si>
    <t>Actara 25 WG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</si>
  <si>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</si>
  <si>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</si>
  <si>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</si>
  <si>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</si>
  <si>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</si>
  <si>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PALTO</t>
  </si>
  <si>
    <t>Hass</t>
  </si>
  <si>
    <t>Alto</t>
  </si>
  <si>
    <t>Lib. B. O´Higgins</t>
  </si>
  <si>
    <t>Mayo/Octubre</t>
  </si>
  <si>
    <t>Mercado interno</t>
  </si>
  <si>
    <t>Septiembre-Mayo</t>
  </si>
  <si>
    <t>SEQUIA / Heladas</t>
  </si>
  <si>
    <t>Poda</t>
  </si>
  <si>
    <t>Sep-Dic</t>
  </si>
  <si>
    <t>Pintar cortes de poda</t>
  </si>
  <si>
    <t>Revisión de líneas</t>
  </si>
  <si>
    <t>Agosto</t>
  </si>
  <si>
    <t>Muestreo análisis de suelo</t>
  </si>
  <si>
    <t>Gl</t>
  </si>
  <si>
    <t>Riego y mantencion</t>
  </si>
  <si>
    <t>Ago-May</t>
  </si>
  <si>
    <t>Fertirrigación</t>
  </si>
  <si>
    <t>Colocación de puntales</t>
  </si>
  <si>
    <t>Oct-Mar</t>
  </si>
  <si>
    <t>Aplicación de herbicida</t>
  </si>
  <si>
    <t>Sep-Nov</t>
  </si>
  <si>
    <t>Muestreo análisis foliar</t>
  </si>
  <si>
    <t>Mar-Abr</t>
  </si>
  <si>
    <t>Cosecha y selección</t>
  </si>
  <si>
    <t>Feb-Abr</t>
  </si>
  <si>
    <t>Aplicación de agroquímicos</t>
  </si>
  <si>
    <t>Nov-Dic</t>
  </si>
  <si>
    <t>Ene-Feb</t>
  </si>
  <si>
    <t>Picado de Poda</t>
  </si>
  <si>
    <t>Jun</t>
  </si>
  <si>
    <t>Acarreo</t>
  </si>
  <si>
    <t>FERTILIZANTES</t>
  </si>
  <si>
    <t>Sep-Abr</t>
  </si>
  <si>
    <t>Acido fosfórico</t>
  </si>
  <si>
    <t>Sulfato de zinc</t>
  </si>
  <si>
    <t>Oct-Abr</t>
  </si>
  <si>
    <t>Acido bórico</t>
  </si>
  <si>
    <t>FOLIARES</t>
  </si>
  <si>
    <t>Fosfimax</t>
  </si>
  <si>
    <t>lt</t>
  </si>
  <si>
    <t>Abril</t>
  </si>
  <si>
    <t>Análisis foliar</t>
  </si>
  <si>
    <t>c/u</t>
  </si>
  <si>
    <t>HERBICIDAS</t>
  </si>
  <si>
    <t>Rango 480</t>
  </si>
  <si>
    <t>Ago-Nov</t>
  </si>
  <si>
    <t>INSECTICIDAS</t>
  </si>
  <si>
    <t>kg.</t>
  </si>
  <si>
    <t>Citroliv</t>
  </si>
  <si>
    <t>Lorsban 4E</t>
  </si>
  <si>
    <t>Break</t>
  </si>
  <si>
    <t>Lt.</t>
  </si>
  <si>
    <t>Ago-Dic -Abr</t>
  </si>
  <si>
    <t>Li-700</t>
  </si>
  <si>
    <t>Latex</t>
  </si>
  <si>
    <t>Galón</t>
  </si>
  <si>
    <t>Jun-Jul</t>
  </si>
  <si>
    <t>Colmenas</t>
  </si>
  <si>
    <t>Oct-Nov</t>
  </si>
  <si>
    <t>Electricidad</t>
  </si>
  <si>
    <t>kw/hr</t>
  </si>
  <si>
    <t>Anual</t>
  </si>
  <si>
    <t>Junio</t>
  </si>
  <si>
    <t>Lolol</t>
  </si>
  <si>
    <t>Lolol - Pumanque - Paredones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</si>
</sst>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#,##0_ ;\-#,##0\ 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i/>
      <sz val="8"/>
      <color indexed="9"/>
      <name val="Arial Narrow"/>
      <family val="2"/>
    </font>
    <font>
      <b/>
      <sz val="8"/>
      <color rgb="FF000000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1" fillId="0" borderId="20"/>
    <xf numFmtId="43" fontId="11" fillId="0" borderId="20" applyFont="0" applyFill="0" applyBorder="0" applyAlignment="0" applyProtection="0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9" fillId="6" borderId="20" xfId="0" applyFont="1" applyFill="1" applyBorder="1" applyAlignment="1"/>
    <xf numFmtId="0" fontId="4" fillId="6" borderId="20" xfId="0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0" fillId="0" borderId="20" xfId="0" applyNumberFormat="1" applyFont="1" applyBorder="1" applyAlignment="1"/>
    <xf numFmtId="3" fontId="2" fillId="2" borderId="5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0" fillId="2" borderId="20" xfId="0" applyNumberFormat="1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2" borderId="6" xfId="0" applyNumberFormat="1" applyFont="1" applyFill="1" applyBorder="1" applyAlignment="1">
      <alignment horizontal="center" wrapText="1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3" fillId="3" borderId="5" xfId="0" applyNumberFormat="1" applyFont="1" applyFill="1" applyBorder="1" applyAlignment="1">
      <alignment vertical="center" wrapText="1"/>
    </xf>
    <xf numFmtId="0" fontId="14" fillId="0" borderId="51" xfId="0" applyFont="1" applyBorder="1" applyAlignment="1">
      <alignment horizontal="right" vertical="center"/>
    </xf>
    <xf numFmtId="0" fontId="2" fillId="2" borderId="7" xfId="0" applyFont="1" applyFill="1" applyBorder="1" applyAlignment="1"/>
    <xf numFmtId="0" fontId="14" fillId="9" borderId="51" xfId="0" applyFont="1" applyFill="1" applyBorder="1" applyAlignment="1">
      <alignment horizontal="right" vertical="center"/>
    </xf>
    <xf numFmtId="0" fontId="14" fillId="0" borderId="51" xfId="0" applyFont="1" applyBorder="1" applyAlignment="1">
      <alignment horizontal="right" vertical="center" wrapText="1"/>
    </xf>
    <xf numFmtId="3" fontId="14" fillId="0" borderId="51" xfId="0" applyNumberFormat="1" applyFont="1" applyBorder="1" applyAlignment="1">
      <alignment horizontal="right" vertical="center"/>
    </xf>
    <xf numFmtId="0" fontId="14" fillId="9" borderId="51" xfId="0" applyFont="1" applyFill="1" applyBorder="1" applyAlignment="1">
      <alignment horizontal="right" vertical="center" wrapText="1"/>
    </xf>
    <xf numFmtId="17" fontId="14" fillId="0" borderId="51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right" wrapText="1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horizontal="right"/>
    </xf>
    <xf numFmtId="49" fontId="1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3" fillId="3" borderId="6" xfId="0" applyNumberFormat="1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vertical="center"/>
    </xf>
    <xf numFmtId="0" fontId="14" fillId="0" borderId="51" xfId="0" applyFont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 wrapText="1"/>
    </xf>
    <xf numFmtId="3" fontId="15" fillId="0" borderId="51" xfId="0" applyNumberFormat="1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3" fontId="14" fillId="0" borderId="51" xfId="0" applyNumberFormat="1" applyFont="1" applyBorder="1" applyAlignment="1">
      <alignment horizontal="center" vertical="center"/>
    </xf>
    <xf numFmtId="3" fontId="2" fillId="2" borderId="12" xfId="0" applyNumberFormat="1" applyFont="1" applyFill="1" applyBorder="1" applyAlignment="1"/>
    <xf numFmtId="3" fontId="2" fillId="2" borderId="12" xfId="0" applyNumberFormat="1" applyFont="1" applyFill="1" applyBorder="1" applyAlignment="1">
      <alignment horizontal="right"/>
    </xf>
    <xf numFmtId="49" fontId="13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3" fontId="2" fillId="2" borderId="18" xfId="0" applyNumberFormat="1" applyFont="1" applyFill="1" applyBorder="1" applyAlignment="1">
      <alignment horizontal="right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 wrapText="1"/>
    </xf>
    <xf numFmtId="49" fontId="13" fillId="3" borderId="52" xfId="0" applyNumberFormat="1" applyFont="1" applyFill="1" applyBorder="1" applyAlignment="1">
      <alignment horizontal="center" vertical="center" wrapText="1"/>
    </xf>
    <xf numFmtId="49" fontId="13" fillId="3" borderId="52" xfId="0" applyNumberFormat="1" applyFont="1" applyFill="1" applyBorder="1" applyAlignment="1">
      <alignment horizontal="right" vertical="center" wrapText="1"/>
    </xf>
    <xf numFmtId="0" fontId="17" fillId="0" borderId="51" xfId="0" applyFont="1" applyFill="1" applyBorder="1" applyAlignment="1">
      <alignment vertical="center"/>
    </xf>
    <xf numFmtId="166" fontId="14" fillId="0" borderId="51" xfId="0" applyNumberFormat="1" applyFont="1" applyBorder="1" applyAlignment="1">
      <alignment horizontal="center" vertical="center"/>
    </xf>
    <xf numFmtId="3" fontId="14" fillId="0" borderId="51" xfId="0" applyNumberFormat="1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14" fillId="0" borderId="51" xfId="0" applyFont="1" applyFill="1" applyBorder="1" applyAlignment="1">
      <alignment vertical="center"/>
    </xf>
    <xf numFmtId="0" fontId="14" fillId="0" borderId="51" xfId="0" applyFont="1" applyFill="1" applyBorder="1" applyAlignment="1">
      <alignment horizontal="left" vertical="center"/>
    </xf>
    <xf numFmtId="49" fontId="3" fillId="3" borderId="51" xfId="0" applyNumberFormat="1" applyFont="1" applyFill="1" applyBorder="1" applyAlignment="1">
      <alignment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vertical="center"/>
    </xf>
    <xf numFmtId="3" fontId="3" fillId="3" borderId="51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/>
    <xf numFmtId="3" fontId="2" fillId="2" borderId="54" xfId="0" applyNumberFormat="1" applyFont="1" applyFill="1" applyBorder="1" applyAlignment="1">
      <alignment horizontal="right"/>
    </xf>
    <xf numFmtId="49" fontId="13" fillId="3" borderId="5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3" fontId="2" fillId="2" borderId="23" xfId="0" applyNumberFormat="1" applyFont="1" applyFill="1" applyBorder="1" applyAlignment="1">
      <alignment horizontal="right"/>
    </xf>
    <xf numFmtId="49" fontId="13" fillId="5" borderId="24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164" fontId="13" fillId="5" borderId="26" xfId="0" applyNumberFormat="1" applyFont="1" applyFill="1" applyBorder="1" applyAlignment="1">
      <alignment vertical="center"/>
    </xf>
    <xf numFmtId="49" fontId="13" fillId="3" borderId="27" xfId="0" applyNumberFormat="1" applyFont="1" applyFill="1" applyBorder="1" applyAlignment="1">
      <alignment vertical="center"/>
    </xf>
    <xf numFmtId="0" fontId="13" fillId="3" borderId="15" xfId="0" applyFont="1" applyFill="1" applyBorder="1" applyAlignment="1">
      <alignment vertical="center"/>
    </xf>
    <xf numFmtId="164" fontId="13" fillId="3" borderId="28" xfId="0" applyNumberFormat="1" applyFont="1" applyFill="1" applyBorder="1" applyAlignment="1">
      <alignment vertical="center"/>
    </xf>
    <xf numFmtId="49" fontId="13" fillId="5" borderId="27" xfId="0" applyNumberFormat="1" applyFont="1" applyFill="1" applyBorder="1" applyAlignment="1">
      <alignment vertical="center"/>
    </xf>
    <xf numFmtId="0" fontId="13" fillId="5" borderId="15" xfId="0" applyFont="1" applyFill="1" applyBorder="1" applyAlignment="1">
      <alignment vertical="center"/>
    </xf>
    <xf numFmtId="164" fontId="13" fillId="5" borderId="28" xfId="0" applyNumberFormat="1" applyFont="1" applyFill="1" applyBorder="1" applyAlignment="1">
      <alignment vertical="center"/>
    </xf>
    <xf numFmtId="49" fontId="13" fillId="5" borderId="29" xfId="0" applyNumberFormat="1" applyFont="1" applyFill="1" applyBorder="1" applyAlignment="1">
      <alignment vertical="center"/>
    </xf>
    <xf numFmtId="0" fontId="13" fillId="5" borderId="30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2" fillId="8" borderId="40" xfId="0" applyFont="1" applyFill="1" applyBorder="1" applyAlignment="1"/>
    <xf numFmtId="0" fontId="2" fillId="6" borderId="20" xfId="0" applyFont="1" applyFill="1" applyBorder="1" applyAlignment="1"/>
    <xf numFmtId="49" fontId="12" fillId="7" borderId="31" xfId="0" applyNumberFormat="1" applyFont="1" applyFill="1" applyBorder="1" applyAlignment="1">
      <alignment vertical="center"/>
    </xf>
    <xf numFmtId="49" fontId="12" fillId="7" borderId="21" xfId="0" applyNumberFormat="1" applyFont="1" applyFill="1" applyBorder="1" applyAlignment="1">
      <alignment horizontal="center" vertical="center"/>
    </xf>
    <xf numFmtId="49" fontId="2" fillId="7" borderId="32" xfId="0" applyNumberFormat="1" applyFont="1" applyFill="1" applyBorder="1" applyAlignment="1">
      <alignment horizontal="center"/>
    </xf>
    <xf numFmtId="49" fontId="12" fillId="2" borderId="3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9" fontId="2" fillId="2" borderId="34" xfId="0" applyNumberFormat="1" applyFont="1" applyFill="1" applyBorder="1" applyAlignment="1"/>
    <xf numFmtId="165" fontId="12" fillId="2" borderId="6" xfId="0" applyNumberFormat="1" applyFont="1" applyFill="1" applyBorder="1" applyAlignment="1">
      <alignment vertical="center"/>
    </xf>
    <xf numFmtId="0" fontId="13" fillId="6" borderId="20" xfId="0" applyFont="1" applyFill="1" applyBorder="1" applyAlignment="1">
      <alignment vertical="center"/>
    </xf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3" fontId="14" fillId="0" borderId="51" xfId="0" applyNumberFormat="1" applyFont="1" applyFill="1" applyBorder="1" applyAlignment="1">
      <alignment horizontal="center" vertical="center"/>
    </xf>
    <xf numFmtId="167" fontId="15" fillId="0" borderId="51" xfId="2" applyNumberFormat="1" applyFont="1" applyFill="1" applyBorder="1" applyAlignment="1">
      <alignment horizontal="center" vertical="center"/>
    </xf>
    <xf numFmtId="3" fontId="15" fillId="0" borderId="51" xfId="0" applyNumberFormat="1" applyFont="1" applyFill="1" applyBorder="1" applyAlignment="1">
      <alignment horizontal="right" vertical="center"/>
    </xf>
    <xf numFmtId="17" fontId="14" fillId="0" borderId="51" xfId="0" applyNumberFormat="1" applyFont="1" applyFill="1" applyBorder="1" applyAlignment="1">
      <alignment horizontal="right" vertical="center"/>
    </xf>
    <xf numFmtId="3" fontId="15" fillId="0" borderId="5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6" fillId="3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49" fontId="18" fillId="8" borderId="55" xfId="0" applyNumberFormat="1" applyFont="1" applyFill="1" applyBorder="1" applyAlignment="1">
      <alignment horizontal="center" vertical="center"/>
    </xf>
    <xf numFmtId="49" fontId="18" fillId="8" borderId="56" xfId="0" applyNumberFormat="1" applyFont="1" applyFill="1" applyBorder="1" applyAlignment="1">
      <alignment horizontal="center" vertical="center"/>
    </xf>
    <xf numFmtId="49" fontId="18" fillId="8" borderId="57" xfId="0" applyNumberFormat="1" applyFont="1" applyFill="1" applyBorder="1" applyAlignment="1">
      <alignment horizontal="center" vertical="center"/>
    </xf>
    <xf numFmtId="49" fontId="18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view="pageBreakPreview" zoomScaleNormal="100" zoomScaleSheetLayoutView="100" workbookViewId="0">
      <selection activeCell="F69" sqref="F69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38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33"/>
    </row>
    <row r="2" spans="1:7" ht="15" customHeight="1" x14ac:dyDescent="0.25">
      <c r="A2" s="2"/>
      <c r="B2" s="2"/>
      <c r="C2" s="2"/>
      <c r="D2" s="2"/>
      <c r="E2" s="2"/>
      <c r="F2" s="2"/>
      <c r="G2" s="33"/>
    </row>
    <row r="3" spans="1:7" ht="15" customHeight="1" x14ac:dyDescent="0.25">
      <c r="A3" s="2"/>
      <c r="B3" s="2"/>
      <c r="C3" s="2"/>
      <c r="D3" s="2"/>
      <c r="E3" s="2"/>
      <c r="F3" s="2"/>
      <c r="G3" s="33"/>
    </row>
    <row r="4" spans="1:7" ht="15" customHeight="1" x14ac:dyDescent="0.25">
      <c r="A4" s="2"/>
      <c r="B4" s="2"/>
      <c r="C4" s="2"/>
      <c r="D4" s="2"/>
      <c r="E4" s="2"/>
      <c r="F4" s="2"/>
      <c r="G4" s="33"/>
    </row>
    <row r="5" spans="1:7" ht="15" customHeight="1" x14ac:dyDescent="0.25">
      <c r="A5" s="2"/>
      <c r="B5" s="2"/>
      <c r="C5" s="2"/>
      <c r="D5" s="2"/>
      <c r="E5" s="2"/>
      <c r="F5" s="2"/>
      <c r="G5" s="33"/>
    </row>
    <row r="6" spans="1:7" ht="15" customHeight="1" x14ac:dyDescent="0.25">
      <c r="A6" s="2"/>
      <c r="B6" s="2"/>
      <c r="C6" s="2"/>
      <c r="D6" s="2"/>
      <c r="E6" s="2"/>
      <c r="F6" s="2"/>
      <c r="G6" s="33"/>
    </row>
    <row r="7" spans="1:7" ht="15" customHeight="1" x14ac:dyDescent="0.25">
      <c r="A7" s="2"/>
      <c r="B7" s="2"/>
      <c r="C7" s="2"/>
      <c r="D7" s="2"/>
      <c r="E7" s="2"/>
      <c r="F7" s="2"/>
      <c r="G7" s="33"/>
    </row>
    <row r="8" spans="1:7" ht="15" customHeight="1" x14ac:dyDescent="0.25">
      <c r="A8" s="2"/>
      <c r="B8" s="3"/>
      <c r="C8" s="4"/>
      <c r="D8" s="2"/>
      <c r="E8" s="4"/>
      <c r="F8" s="4"/>
      <c r="G8" s="34"/>
    </row>
    <row r="9" spans="1:7" ht="12" customHeight="1" x14ac:dyDescent="0.25">
      <c r="A9" s="5"/>
      <c r="B9" s="45" t="s">
        <v>0</v>
      </c>
      <c r="C9" s="46" t="s">
        <v>69</v>
      </c>
      <c r="D9" s="47"/>
      <c r="E9" s="155" t="s">
        <v>64</v>
      </c>
      <c r="F9" s="156"/>
      <c r="G9" s="152">
        <v>8000</v>
      </c>
    </row>
    <row r="10" spans="1:7" ht="18" customHeight="1" x14ac:dyDescent="0.25">
      <c r="A10" s="5"/>
      <c r="B10" s="6" t="s">
        <v>1</v>
      </c>
      <c r="C10" s="48" t="s">
        <v>70</v>
      </c>
      <c r="D10" s="47"/>
      <c r="E10" s="157" t="s">
        <v>2</v>
      </c>
      <c r="F10" s="158"/>
      <c r="G10" s="153" t="s">
        <v>73</v>
      </c>
    </row>
    <row r="11" spans="1:7" ht="18" customHeight="1" x14ac:dyDescent="0.25">
      <c r="A11" s="5"/>
      <c r="B11" s="6" t="s">
        <v>3</v>
      </c>
      <c r="C11" s="49" t="s">
        <v>71</v>
      </c>
      <c r="D11" s="47"/>
      <c r="E11" s="157" t="s">
        <v>65</v>
      </c>
      <c r="F11" s="158"/>
      <c r="G11" s="152">
        <v>2500</v>
      </c>
    </row>
    <row r="12" spans="1:7" ht="11.25" customHeight="1" x14ac:dyDescent="0.25">
      <c r="A12" s="5"/>
      <c r="B12" s="6" t="s">
        <v>4</v>
      </c>
      <c r="C12" s="46" t="s">
        <v>72</v>
      </c>
      <c r="D12" s="47"/>
      <c r="E12" s="43" t="s">
        <v>5</v>
      </c>
      <c r="F12" s="44"/>
      <c r="G12" s="50">
        <f>+G11*G9</f>
        <v>20000000</v>
      </c>
    </row>
    <row r="13" spans="1:7" ht="11.25" customHeight="1" x14ac:dyDescent="0.25">
      <c r="A13" s="5"/>
      <c r="B13" s="6" t="s">
        <v>6</v>
      </c>
      <c r="C13" s="46" t="s">
        <v>133</v>
      </c>
      <c r="D13" s="47"/>
      <c r="E13" s="157" t="s">
        <v>7</v>
      </c>
      <c r="F13" s="158"/>
      <c r="G13" s="49" t="s">
        <v>74</v>
      </c>
    </row>
    <row r="14" spans="1:7" ht="23.25" customHeight="1" x14ac:dyDescent="0.25">
      <c r="A14" s="5"/>
      <c r="B14" s="6" t="s">
        <v>8</v>
      </c>
      <c r="C14" s="51" t="s">
        <v>134</v>
      </c>
      <c r="D14" s="47"/>
      <c r="E14" s="157" t="s">
        <v>9</v>
      </c>
      <c r="F14" s="158"/>
      <c r="G14" s="51" t="s">
        <v>75</v>
      </c>
    </row>
    <row r="15" spans="1:7" ht="25.5" customHeight="1" x14ac:dyDescent="0.25">
      <c r="A15" s="5"/>
      <c r="B15" s="6" t="s">
        <v>10</v>
      </c>
      <c r="C15" s="52" t="s">
        <v>132</v>
      </c>
      <c r="D15" s="47"/>
      <c r="E15" s="159" t="s">
        <v>11</v>
      </c>
      <c r="F15" s="160"/>
      <c r="G15" s="51" t="s">
        <v>76</v>
      </c>
    </row>
    <row r="16" spans="1:7" ht="12" customHeight="1" x14ac:dyDescent="0.25">
      <c r="A16" s="2"/>
      <c r="B16" s="53"/>
      <c r="C16" s="54"/>
      <c r="D16" s="55"/>
      <c r="E16" s="56"/>
      <c r="F16" s="56"/>
      <c r="G16" s="57"/>
    </row>
    <row r="17" spans="1:7" ht="12" customHeight="1" x14ac:dyDescent="0.25">
      <c r="A17" s="7"/>
      <c r="B17" s="161" t="s">
        <v>12</v>
      </c>
      <c r="C17" s="162"/>
      <c r="D17" s="162"/>
      <c r="E17" s="162"/>
      <c r="F17" s="162"/>
      <c r="G17" s="162"/>
    </row>
    <row r="18" spans="1:7" ht="12" customHeight="1" x14ac:dyDescent="0.25">
      <c r="A18" s="2"/>
      <c r="B18" s="58"/>
      <c r="C18" s="59"/>
      <c r="D18" s="59"/>
      <c r="E18" s="59"/>
      <c r="F18" s="60"/>
      <c r="G18" s="61"/>
    </row>
    <row r="19" spans="1:7" ht="12" customHeight="1" x14ac:dyDescent="0.25">
      <c r="A19" s="5"/>
      <c r="B19" s="62" t="s">
        <v>13</v>
      </c>
      <c r="C19" s="63"/>
      <c r="D19" s="64"/>
      <c r="E19" s="64"/>
      <c r="F19" s="64"/>
      <c r="G19" s="65"/>
    </row>
    <row r="20" spans="1:7" ht="24" customHeight="1" x14ac:dyDescent="0.25">
      <c r="A20" s="7"/>
      <c r="B20" s="66" t="s">
        <v>14</v>
      </c>
      <c r="C20" s="66" t="s">
        <v>15</v>
      </c>
      <c r="D20" s="66" t="s">
        <v>16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7"/>
      <c r="B21" s="67" t="s">
        <v>77</v>
      </c>
      <c r="C21" s="68" t="s">
        <v>20</v>
      </c>
      <c r="D21" s="68">
        <v>8</v>
      </c>
      <c r="E21" s="69" t="s">
        <v>78</v>
      </c>
      <c r="F21" s="154">
        <v>16000</v>
      </c>
      <c r="G21" s="40">
        <f>D21*F21</f>
        <v>128000</v>
      </c>
    </row>
    <row r="22" spans="1:7" ht="12.75" customHeight="1" x14ac:dyDescent="0.25">
      <c r="A22" s="7"/>
      <c r="B22" s="67" t="s">
        <v>79</v>
      </c>
      <c r="C22" s="68" t="s">
        <v>20</v>
      </c>
      <c r="D22" s="71">
        <v>2</v>
      </c>
      <c r="E22" s="69" t="s">
        <v>78</v>
      </c>
      <c r="F22" s="154">
        <v>16000</v>
      </c>
      <c r="G22" s="40">
        <f t="shared" ref="G22:G30" si="0">D22*F22</f>
        <v>32000</v>
      </c>
    </row>
    <row r="23" spans="1:7" ht="12.75" customHeight="1" x14ac:dyDescent="0.25">
      <c r="A23" s="7"/>
      <c r="B23" s="67" t="s">
        <v>80</v>
      </c>
      <c r="C23" s="68" t="s">
        <v>20</v>
      </c>
      <c r="D23" s="71">
        <v>1</v>
      </c>
      <c r="E23" s="72" t="s">
        <v>81</v>
      </c>
      <c r="F23" s="154">
        <v>16000</v>
      </c>
      <c r="G23" s="40">
        <f t="shared" si="0"/>
        <v>16000</v>
      </c>
    </row>
    <row r="24" spans="1:7" ht="12.75" customHeight="1" x14ac:dyDescent="0.25">
      <c r="A24" s="7"/>
      <c r="B24" s="67" t="s">
        <v>82</v>
      </c>
      <c r="C24" s="68" t="s">
        <v>83</v>
      </c>
      <c r="D24" s="68">
        <v>0.5</v>
      </c>
      <c r="E24" s="72" t="s">
        <v>81</v>
      </c>
      <c r="F24" s="154">
        <v>40000</v>
      </c>
      <c r="G24" s="40">
        <f t="shared" si="0"/>
        <v>20000</v>
      </c>
    </row>
    <row r="25" spans="1:7" ht="12.75" customHeight="1" x14ac:dyDescent="0.25">
      <c r="A25" s="7"/>
      <c r="B25" s="67" t="s">
        <v>84</v>
      </c>
      <c r="C25" s="68" t="s">
        <v>20</v>
      </c>
      <c r="D25" s="68">
        <v>10</v>
      </c>
      <c r="E25" s="72" t="s">
        <v>85</v>
      </c>
      <c r="F25" s="154">
        <v>16000</v>
      </c>
      <c r="G25" s="40">
        <f t="shared" si="0"/>
        <v>160000</v>
      </c>
    </row>
    <row r="26" spans="1:7" ht="12.75" customHeight="1" x14ac:dyDescent="0.25">
      <c r="A26" s="7"/>
      <c r="B26" s="67" t="s">
        <v>86</v>
      </c>
      <c r="C26" s="68" t="s">
        <v>20</v>
      </c>
      <c r="D26" s="68">
        <v>10</v>
      </c>
      <c r="E26" s="72" t="s">
        <v>85</v>
      </c>
      <c r="F26" s="154">
        <v>16000</v>
      </c>
      <c r="G26" s="40">
        <f t="shared" si="0"/>
        <v>160000</v>
      </c>
    </row>
    <row r="27" spans="1:7" ht="12.75" customHeight="1" x14ac:dyDescent="0.25">
      <c r="A27" s="7"/>
      <c r="B27" s="67" t="s">
        <v>87</v>
      </c>
      <c r="C27" s="68" t="s">
        <v>20</v>
      </c>
      <c r="D27" s="68">
        <v>12</v>
      </c>
      <c r="E27" s="72" t="s">
        <v>88</v>
      </c>
      <c r="F27" s="154">
        <v>16000</v>
      </c>
      <c r="G27" s="40">
        <f t="shared" si="0"/>
        <v>192000</v>
      </c>
    </row>
    <row r="28" spans="1:7" ht="12.75" customHeight="1" x14ac:dyDescent="0.25">
      <c r="A28" s="7"/>
      <c r="B28" s="67" t="s">
        <v>89</v>
      </c>
      <c r="C28" s="68" t="s">
        <v>20</v>
      </c>
      <c r="D28" s="68">
        <v>3</v>
      </c>
      <c r="E28" s="72" t="s">
        <v>90</v>
      </c>
      <c r="F28" s="154">
        <v>16000</v>
      </c>
      <c r="G28" s="40">
        <f t="shared" si="0"/>
        <v>48000</v>
      </c>
    </row>
    <row r="29" spans="1:7" ht="12.75" customHeight="1" x14ac:dyDescent="0.25">
      <c r="A29" s="7"/>
      <c r="B29" s="67" t="s">
        <v>91</v>
      </c>
      <c r="C29" s="68" t="s">
        <v>83</v>
      </c>
      <c r="D29" s="68">
        <v>1</v>
      </c>
      <c r="E29" s="72" t="s">
        <v>92</v>
      </c>
      <c r="F29" s="150">
        <v>30000</v>
      </c>
      <c r="G29" s="40">
        <f t="shared" si="0"/>
        <v>30000</v>
      </c>
    </row>
    <row r="30" spans="1:7" ht="12.75" customHeight="1" x14ac:dyDescent="0.25">
      <c r="A30" s="7"/>
      <c r="B30" s="67" t="s">
        <v>93</v>
      </c>
      <c r="C30" s="68" t="s">
        <v>20</v>
      </c>
      <c r="D30" s="68">
        <v>35</v>
      </c>
      <c r="E30" s="72" t="s">
        <v>94</v>
      </c>
      <c r="F30" s="154">
        <v>18000</v>
      </c>
      <c r="G30" s="40">
        <f t="shared" si="0"/>
        <v>630000</v>
      </c>
    </row>
    <row r="31" spans="1:7" ht="12.75" customHeight="1" x14ac:dyDescent="0.25">
      <c r="A31" s="7"/>
      <c r="B31" s="8" t="s">
        <v>21</v>
      </c>
      <c r="C31" s="9"/>
      <c r="D31" s="9"/>
      <c r="E31" s="9"/>
      <c r="F31" s="10"/>
      <c r="G31" s="41">
        <f>SUM(G21:G30)</f>
        <v>1416000</v>
      </c>
    </row>
    <row r="32" spans="1:7" ht="12" customHeight="1" x14ac:dyDescent="0.25">
      <c r="A32" s="2"/>
      <c r="B32" s="58"/>
      <c r="C32" s="60"/>
      <c r="D32" s="60"/>
      <c r="E32" s="60"/>
      <c r="F32" s="74"/>
      <c r="G32" s="75"/>
    </row>
    <row r="33" spans="1:11" ht="12" customHeight="1" x14ac:dyDescent="0.25">
      <c r="A33" s="5"/>
      <c r="B33" s="76" t="s">
        <v>22</v>
      </c>
      <c r="C33" s="77"/>
      <c r="D33" s="78"/>
      <c r="E33" s="78"/>
      <c r="F33" s="79"/>
      <c r="G33" s="80"/>
    </row>
    <row r="34" spans="1:11" ht="24" customHeight="1" x14ac:dyDescent="0.25">
      <c r="A34" s="5"/>
      <c r="B34" s="81" t="s">
        <v>14</v>
      </c>
      <c r="C34" s="82" t="s">
        <v>15</v>
      </c>
      <c r="D34" s="82" t="s">
        <v>16</v>
      </c>
      <c r="E34" s="81" t="s">
        <v>58</v>
      </c>
      <c r="F34" s="82" t="s">
        <v>18</v>
      </c>
      <c r="G34" s="81" t="s">
        <v>19</v>
      </c>
    </row>
    <row r="35" spans="1:11" ht="12" customHeight="1" x14ac:dyDescent="0.25">
      <c r="A35" s="5"/>
      <c r="B35" s="83"/>
      <c r="C35" s="84" t="s">
        <v>58</v>
      </c>
      <c r="D35" s="84" t="s">
        <v>58</v>
      </c>
      <c r="E35" s="84" t="s">
        <v>58</v>
      </c>
      <c r="F35" s="85" t="s">
        <v>58</v>
      </c>
      <c r="G35" s="86"/>
    </row>
    <row r="36" spans="1:11" ht="12" customHeight="1" x14ac:dyDescent="0.25">
      <c r="A36" s="5"/>
      <c r="B36" s="11" t="s">
        <v>23</v>
      </c>
      <c r="C36" s="12"/>
      <c r="D36" s="12"/>
      <c r="E36" s="12"/>
      <c r="F36" s="87"/>
      <c r="G36" s="42"/>
    </row>
    <row r="37" spans="1:11" ht="12" customHeight="1" x14ac:dyDescent="0.25">
      <c r="A37" s="2"/>
      <c r="B37" s="88"/>
      <c r="C37" s="89"/>
      <c r="D37" s="89"/>
      <c r="E37" s="89"/>
      <c r="F37" s="90"/>
      <c r="G37" s="91"/>
    </row>
    <row r="38" spans="1:11" ht="12" customHeight="1" x14ac:dyDescent="0.25">
      <c r="A38" s="5"/>
      <c r="B38" s="76" t="s">
        <v>24</v>
      </c>
      <c r="C38" s="77"/>
      <c r="D38" s="78"/>
      <c r="E38" s="78"/>
      <c r="F38" s="79"/>
      <c r="G38" s="80"/>
    </row>
    <row r="39" spans="1:11" ht="24" customHeight="1" x14ac:dyDescent="0.25">
      <c r="A39" s="5"/>
      <c r="B39" s="92" t="s">
        <v>14</v>
      </c>
      <c r="C39" s="92" t="s">
        <v>15</v>
      </c>
      <c r="D39" s="92" t="s">
        <v>16</v>
      </c>
      <c r="E39" s="92" t="s">
        <v>17</v>
      </c>
      <c r="F39" s="93" t="s">
        <v>18</v>
      </c>
      <c r="G39" s="92" t="s">
        <v>19</v>
      </c>
    </row>
    <row r="40" spans="1:11" ht="12.75" customHeight="1" x14ac:dyDescent="0.25">
      <c r="A40" s="7"/>
      <c r="B40" s="67" t="s">
        <v>95</v>
      </c>
      <c r="C40" s="68" t="s">
        <v>25</v>
      </c>
      <c r="D40" s="71">
        <v>0.125</v>
      </c>
      <c r="E40" s="72" t="s">
        <v>96</v>
      </c>
      <c r="F40" s="150">
        <v>380800</v>
      </c>
      <c r="G40" s="40">
        <f>D40*F40</f>
        <v>47600</v>
      </c>
    </row>
    <row r="41" spans="1:11" ht="12.75" customHeight="1" x14ac:dyDescent="0.25">
      <c r="A41" s="7"/>
      <c r="B41" s="67" t="s">
        <v>95</v>
      </c>
      <c r="C41" s="68" t="s">
        <v>25</v>
      </c>
      <c r="D41" s="71">
        <v>0.125</v>
      </c>
      <c r="E41" s="72" t="s">
        <v>97</v>
      </c>
      <c r="F41" s="150">
        <v>380800</v>
      </c>
      <c r="G41" s="40">
        <f t="shared" ref="G41:G44" si="1">D41*F41</f>
        <v>47600</v>
      </c>
    </row>
    <row r="42" spans="1:11" ht="12.75" customHeight="1" x14ac:dyDescent="0.25">
      <c r="A42" s="7"/>
      <c r="B42" s="67" t="s">
        <v>95</v>
      </c>
      <c r="C42" s="68" t="s">
        <v>25</v>
      </c>
      <c r="D42" s="71">
        <v>0.125</v>
      </c>
      <c r="E42" s="72" t="s">
        <v>92</v>
      </c>
      <c r="F42" s="150">
        <v>380800</v>
      </c>
      <c r="G42" s="40">
        <f t="shared" si="1"/>
        <v>47600</v>
      </c>
    </row>
    <row r="43" spans="1:11" ht="12.75" customHeight="1" x14ac:dyDescent="0.25">
      <c r="A43" s="7"/>
      <c r="B43" s="67" t="s">
        <v>98</v>
      </c>
      <c r="C43" s="68" t="s">
        <v>25</v>
      </c>
      <c r="D43" s="71">
        <v>0.25</v>
      </c>
      <c r="E43" s="72" t="s">
        <v>99</v>
      </c>
      <c r="F43" s="150">
        <v>357000</v>
      </c>
      <c r="G43" s="40">
        <f t="shared" si="1"/>
        <v>89250</v>
      </c>
    </row>
    <row r="44" spans="1:11" ht="12.75" customHeight="1" x14ac:dyDescent="0.25">
      <c r="A44" s="7"/>
      <c r="B44" s="67" t="s">
        <v>100</v>
      </c>
      <c r="C44" s="68" t="s">
        <v>25</v>
      </c>
      <c r="D44" s="68">
        <v>4</v>
      </c>
      <c r="E44" s="72" t="s">
        <v>94</v>
      </c>
      <c r="F44" s="154">
        <v>80000</v>
      </c>
      <c r="G44" s="40">
        <f t="shared" si="1"/>
        <v>320000</v>
      </c>
    </row>
    <row r="45" spans="1:11" ht="12.75" customHeight="1" x14ac:dyDescent="0.25">
      <c r="A45" s="5"/>
      <c r="B45" s="11" t="s">
        <v>26</v>
      </c>
      <c r="C45" s="12"/>
      <c r="D45" s="12"/>
      <c r="E45" s="12"/>
      <c r="F45" s="12"/>
      <c r="G45" s="42">
        <f>SUM(G40:G44)</f>
        <v>552050</v>
      </c>
    </row>
    <row r="46" spans="1:11" ht="12" customHeight="1" x14ac:dyDescent="0.25">
      <c r="A46" s="2"/>
      <c r="B46" s="88"/>
      <c r="C46" s="89"/>
      <c r="D46" s="89"/>
      <c r="E46" s="89"/>
      <c r="F46" s="90"/>
      <c r="G46" s="91"/>
    </row>
    <row r="47" spans="1:11" ht="12" customHeight="1" x14ac:dyDescent="0.25">
      <c r="A47" s="5"/>
      <c r="B47" s="76" t="s">
        <v>27</v>
      </c>
      <c r="C47" s="77"/>
      <c r="D47" s="78"/>
      <c r="E47" s="78"/>
      <c r="F47" s="79"/>
      <c r="G47" s="80"/>
    </row>
    <row r="48" spans="1:11" ht="24" customHeight="1" x14ac:dyDescent="0.25">
      <c r="A48" s="5"/>
      <c r="B48" s="94" t="s">
        <v>28</v>
      </c>
      <c r="C48" s="94" t="s">
        <v>29</v>
      </c>
      <c r="D48" s="94" t="s">
        <v>30</v>
      </c>
      <c r="E48" s="94" t="s">
        <v>17</v>
      </c>
      <c r="F48" s="94" t="s">
        <v>18</v>
      </c>
      <c r="G48" s="95" t="s">
        <v>19</v>
      </c>
      <c r="K48" s="31"/>
    </row>
    <row r="49" spans="1:11" ht="12.75" customHeight="1" x14ac:dyDescent="0.25">
      <c r="A49" s="16"/>
      <c r="B49" s="96" t="s">
        <v>101</v>
      </c>
      <c r="C49" s="68"/>
      <c r="D49" s="97"/>
      <c r="E49" s="72"/>
      <c r="F49" s="98"/>
      <c r="G49" s="32"/>
      <c r="K49" s="31"/>
    </row>
    <row r="50" spans="1:11" ht="12.75" customHeight="1" x14ac:dyDescent="0.25">
      <c r="A50" s="16"/>
      <c r="B50" s="67" t="s">
        <v>59</v>
      </c>
      <c r="C50" s="68" t="s">
        <v>60</v>
      </c>
      <c r="D50" s="70">
        <v>200</v>
      </c>
      <c r="E50" s="72" t="s">
        <v>102</v>
      </c>
      <c r="F50" s="150">
        <v>1400</v>
      </c>
      <c r="G50" s="32">
        <f t="shared" ref="G50:G59" si="2">D50*F50</f>
        <v>280000</v>
      </c>
    </row>
    <row r="51" spans="1:11" ht="12.75" customHeight="1" x14ac:dyDescent="0.25">
      <c r="A51" s="16"/>
      <c r="B51" s="67" t="s">
        <v>61</v>
      </c>
      <c r="C51" s="68" t="s">
        <v>60</v>
      </c>
      <c r="D51" s="70">
        <v>170</v>
      </c>
      <c r="E51" s="72" t="s">
        <v>102</v>
      </c>
      <c r="F51" s="150">
        <v>1946</v>
      </c>
      <c r="G51" s="32">
        <f t="shared" si="2"/>
        <v>330820</v>
      </c>
    </row>
    <row r="52" spans="1:11" ht="12.75" customHeight="1" x14ac:dyDescent="0.25">
      <c r="A52" s="16"/>
      <c r="B52" s="67" t="s">
        <v>103</v>
      </c>
      <c r="C52" s="68" t="s">
        <v>109</v>
      </c>
      <c r="D52" s="70">
        <v>80</v>
      </c>
      <c r="E52" s="72" t="s">
        <v>102</v>
      </c>
      <c r="F52" s="150">
        <v>2280</v>
      </c>
      <c r="G52" s="32">
        <f t="shared" si="2"/>
        <v>182400</v>
      </c>
    </row>
    <row r="53" spans="1:11" ht="12.75" customHeight="1" x14ac:dyDescent="0.25">
      <c r="A53" s="16"/>
      <c r="B53" s="67" t="s">
        <v>104</v>
      </c>
      <c r="C53" s="68" t="s">
        <v>60</v>
      </c>
      <c r="D53" s="70">
        <v>50</v>
      </c>
      <c r="E53" s="72" t="s">
        <v>105</v>
      </c>
      <c r="F53" s="150">
        <v>1006</v>
      </c>
      <c r="G53" s="32">
        <f t="shared" si="2"/>
        <v>50300</v>
      </c>
    </row>
    <row r="54" spans="1:11" ht="12.75" customHeight="1" x14ac:dyDescent="0.25">
      <c r="A54" s="16"/>
      <c r="B54" s="67" t="s">
        <v>106</v>
      </c>
      <c r="C54" s="68" t="s">
        <v>60</v>
      </c>
      <c r="D54" s="70">
        <v>20</v>
      </c>
      <c r="E54" s="72" t="s">
        <v>105</v>
      </c>
      <c r="F54" s="150">
        <v>987</v>
      </c>
      <c r="G54" s="32">
        <f t="shared" si="2"/>
        <v>19740</v>
      </c>
    </row>
    <row r="55" spans="1:11" ht="12.75" customHeight="1" x14ac:dyDescent="0.25">
      <c r="A55" s="16"/>
      <c r="B55" s="99" t="s">
        <v>107</v>
      </c>
      <c r="C55" s="68"/>
      <c r="D55" s="73"/>
      <c r="E55" s="72"/>
      <c r="F55" s="150"/>
      <c r="G55" s="32"/>
    </row>
    <row r="56" spans="1:11" ht="12.75" customHeight="1" x14ac:dyDescent="0.25">
      <c r="A56" s="16"/>
      <c r="B56" s="67" t="s">
        <v>108</v>
      </c>
      <c r="C56" s="68" t="s">
        <v>109</v>
      </c>
      <c r="D56" s="73">
        <v>2</v>
      </c>
      <c r="E56" s="72" t="s">
        <v>110</v>
      </c>
      <c r="F56" s="150">
        <v>10527</v>
      </c>
      <c r="G56" s="32">
        <f t="shared" si="2"/>
        <v>21054</v>
      </c>
    </row>
    <row r="57" spans="1:11" ht="12.75" customHeight="1" x14ac:dyDescent="0.25">
      <c r="A57" s="16"/>
      <c r="B57" s="67" t="s">
        <v>111</v>
      </c>
      <c r="C57" s="68" t="s">
        <v>112</v>
      </c>
      <c r="D57" s="70">
        <v>1</v>
      </c>
      <c r="E57" s="72" t="s">
        <v>92</v>
      </c>
      <c r="F57" s="151">
        <v>25000</v>
      </c>
      <c r="G57" s="32">
        <f t="shared" si="2"/>
        <v>25000</v>
      </c>
    </row>
    <row r="58" spans="1:11" ht="12.75" customHeight="1" x14ac:dyDescent="0.25">
      <c r="A58" s="16"/>
      <c r="B58" s="96" t="s">
        <v>113</v>
      </c>
      <c r="C58" s="67"/>
      <c r="D58" s="98"/>
      <c r="E58" s="67"/>
      <c r="F58" s="68"/>
      <c r="G58" s="32"/>
    </row>
    <row r="59" spans="1:11" ht="12.75" customHeight="1" x14ac:dyDescent="0.25">
      <c r="A59" s="16"/>
      <c r="B59" s="67" t="s">
        <v>114</v>
      </c>
      <c r="C59" s="68" t="s">
        <v>109</v>
      </c>
      <c r="D59" s="73">
        <v>10</v>
      </c>
      <c r="E59" s="72" t="s">
        <v>115</v>
      </c>
      <c r="F59" s="150">
        <v>11140</v>
      </c>
      <c r="G59" s="32">
        <f t="shared" si="2"/>
        <v>111400</v>
      </c>
    </row>
    <row r="60" spans="1:11" ht="12.75" customHeight="1" x14ac:dyDescent="0.25">
      <c r="A60" s="16"/>
      <c r="B60" s="96" t="s">
        <v>116</v>
      </c>
      <c r="C60" s="68"/>
      <c r="D60" s="73"/>
      <c r="E60" s="72"/>
      <c r="F60" s="73"/>
      <c r="G60" s="32"/>
    </row>
    <row r="61" spans="1:11" ht="12.75" customHeight="1" x14ac:dyDescent="0.25">
      <c r="A61" s="16"/>
      <c r="B61" s="100" t="s">
        <v>63</v>
      </c>
      <c r="C61" s="68" t="s">
        <v>117</v>
      </c>
      <c r="D61" s="73">
        <v>2</v>
      </c>
      <c r="E61" s="72" t="s">
        <v>97</v>
      </c>
      <c r="F61" s="150">
        <v>29143</v>
      </c>
      <c r="G61" s="32">
        <f t="shared" ref="G61:G69" si="3">D61*F61</f>
        <v>58286</v>
      </c>
    </row>
    <row r="62" spans="1:11" ht="12.75" customHeight="1" x14ac:dyDescent="0.25">
      <c r="A62" s="16"/>
      <c r="B62" s="100" t="s">
        <v>118</v>
      </c>
      <c r="C62" s="68" t="s">
        <v>109</v>
      </c>
      <c r="D62" s="73">
        <v>40</v>
      </c>
      <c r="E62" s="72" t="s">
        <v>96</v>
      </c>
      <c r="F62" s="150">
        <v>7150</v>
      </c>
      <c r="G62" s="32">
        <f t="shared" si="3"/>
        <v>286000</v>
      </c>
    </row>
    <row r="63" spans="1:11" ht="12.75" customHeight="1" x14ac:dyDescent="0.25">
      <c r="A63" s="16"/>
      <c r="B63" s="100" t="s">
        <v>62</v>
      </c>
      <c r="C63" s="68" t="s">
        <v>109</v>
      </c>
      <c r="D63" s="97">
        <v>1</v>
      </c>
      <c r="E63" s="72" t="s">
        <v>97</v>
      </c>
      <c r="F63" s="150">
        <v>48885.2</v>
      </c>
      <c r="G63" s="32">
        <f t="shared" si="3"/>
        <v>48885.2</v>
      </c>
    </row>
    <row r="64" spans="1:11" ht="12.75" customHeight="1" x14ac:dyDescent="0.25">
      <c r="A64" s="16"/>
      <c r="B64" s="100" t="s">
        <v>119</v>
      </c>
      <c r="C64" s="68" t="s">
        <v>109</v>
      </c>
      <c r="D64" s="97">
        <v>2.5</v>
      </c>
      <c r="E64" s="68" t="s">
        <v>92</v>
      </c>
      <c r="F64" s="150">
        <v>36795</v>
      </c>
      <c r="G64" s="32">
        <f t="shared" si="3"/>
        <v>91987.5</v>
      </c>
    </row>
    <row r="65" spans="1:9" ht="12.75" customHeight="1" x14ac:dyDescent="0.25">
      <c r="A65" s="16"/>
      <c r="B65" s="96" t="s">
        <v>32</v>
      </c>
      <c r="C65" s="68"/>
      <c r="D65" s="97"/>
      <c r="E65" s="68"/>
      <c r="F65" s="73"/>
      <c r="G65" s="32"/>
    </row>
    <row r="66" spans="1:9" ht="12.75" customHeight="1" x14ac:dyDescent="0.25">
      <c r="A66" s="16"/>
      <c r="B66" s="101" t="s">
        <v>120</v>
      </c>
      <c r="C66" s="68" t="s">
        <v>121</v>
      </c>
      <c r="D66" s="73">
        <v>1</v>
      </c>
      <c r="E66" s="72" t="s">
        <v>122</v>
      </c>
      <c r="F66" s="150">
        <v>26389</v>
      </c>
      <c r="G66" s="32">
        <f t="shared" si="3"/>
        <v>26389</v>
      </c>
    </row>
    <row r="67" spans="1:9" ht="12.75" customHeight="1" x14ac:dyDescent="0.25">
      <c r="A67" s="16"/>
      <c r="B67" s="101" t="s">
        <v>123</v>
      </c>
      <c r="C67" s="68" t="s">
        <v>121</v>
      </c>
      <c r="D67" s="97">
        <v>1</v>
      </c>
      <c r="E67" s="72" t="s">
        <v>122</v>
      </c>
      <c r="F67" s="150">
        <v>13047</v>
      </c>
      <c r="G67" s="32">
        <f t="shared" si="3"/>
        <v>13047</v>
      </c>
    </row>
    <row r="68" spans="1:9" ht="12.75" customHeight="1" x14ac:dyDescent="0.25">
      <c r="A68" s="16"/>
      <c r="B68" s="100" t="s">
        <v>124</v>
      </c>
      <c r="C68" s="68" t="s">
        <v>125</v>
      </c>
      <c r="D68" s="73">
        <v>3</v>
      </c>
      <c r="E68" s="72" t="s">
        <v>126</v>
      </c>
      <c r="F68" s="150">
        <v>4500</v>
      </c>
      <c r="G68" s="32">
        <f t="shared" si="3"/>
        <v>13500</v>
      </c>
    </row>
    <row r="69" spans="1:9" ht="12.75" customHeight="1" x14ac:dyDescent="0.25">
      <c r="A69" s="16"/>
      <c r="B69" s="100" t="s">
        <v>127</v>
      </c>
      <c r="C69" s="68" t="s">
        <v>112</v>
      </c>
      <c r="D69" s="73">
        <v>10</v>
      </c>
      <c r="E69" s="72" t="s">
        <v>128</v>
      </c>
      <c r="F69" s="150">
        <f>13000*1.19</f>
        <v>15470</v>
      </c>
      <c r="G69" s="32">
        <f t="shared" si="3"/>
        <v>154700</v>
      </c>
    </row>
    <row r="70" spans="1:9" ht="13.5" customHeight="1" x14ac:dyDescent="0.25">
      <c r="A70" s="16"/>
      <c r="B70" s="102" t="s">
        <v>31</v>
      </c>
      <c r="C70" s="103"/>
      <c r="D70" s="103"/>
      <c r="E70" s="103"/>
      <c r="F70" s="104"/>
      <c r="G70" s="105">
        <f>SUM(G49:G69)</f>
        <v>1713508.7</v>
      </c>
    </row>
    <row r="71" spans="1:9" ht="12" customHeight="1" x14ac:dyDescent="0.25">
      <c r="A71" s="2"/>
      <c r="B71" s="106"/>
      <c r="C71" s="107"/>
      <c r="D71" s="107"/>
      <c r="E71" s="108"/>
      <c r="F71" s="109"/>
      <c r="G71" s="110"/>
    </row>
    <row r="72" spans="1:9" ht="12" customHeight="1" x14ac:dyDescent="0.25">
      <c r="A72" s="5"/>
      <c r="B72" s="76" t="s">
        <v>32</v>
      </c>
      <c r="C72" s="77"/>
      <c r="D72" s="78"/>
      <c r="E72" s="78"/>
      <c r="F72" s="79"/>
      <c r="G72" s="80"/>
    </row>
    <row r="73" spans="1:9" ht="24" customHeight="1" x14ac:dyDescent="0.25">
      <c r="A73" s="5"/>
      <c r="B73" s="111" t="s">
        <v>33</v>
      </c>
      <c r="C73" s="94" t="s">
        <v>29</v>
      </c>
      <c r="D73" s="94" t="s">
        <v>30</v>
      </c>
      <c r="E73" s="111" t="s">
        <v>17</v>
      </c>
      <c r="F73" s="94" t="s">
        <v>18</v>
      </c>
      <c r="G73" s="111" t="s">
        <v>19</v>
      </c>
    </row>
    <row r="74" spans="1:9" ht="16.5" customHeight="1" x14ac:dyDescent="0.25">
      <c r="A74" s="16"/>
      <c r="B74" s="67" t="s">
        <v>129</v>
      </c>
      <c r="C74" s="68" t="s">
        <v>130</v>
      </c>
      <c r="D74" s="70">
        <v>3500</v>
      </c>
      <c r="E74" s="68" t="s">
        <v>131</v>
      </c>
      <c r="F74" s="150">
        <v>116</v>
      </c>
      <c r="G74" s="73">
        <f t="shared" ref="G74" si="4">+F74*D74</f>
        <v>406000</v>
      </c>
    </row>
    <row r="75" spans="1:9" ht="13.5" customHeight="1" x14ac:dyDescent="0.25">
      <c r="A75" s="5"/>
      <c r="B75" s="112" t="s">
        <v>34</v>
      </c>
      <c r="C75" s="113"/>
      <c r="D75" s="113"/>
      <c r="E75" s="114"/>
      <c r="F75" s="115"/>
      <c r="G75" s="116">
        <f>SUM(G74)</f>
        <v>406000</v>
      </c>
      <c r="I75" s="39"/>
    </row>
    <row r="76" spans="1:9" ht="12" customHeight="1" x14ac:dyDescent="0.25">
      <c r="A76" s="2"/>
      <c r="B76" s="117"/>
      <c r="C76" s="117"/>
      <c r="D76" s="117"/>
      <c r="E76" s="117"/>
      <c r="F76" s="118"/>
      <c r="G76" s="119"/>
    </row>
    <row r="77" spans="1:9" ht="12" customHeight="1" x14ac:dyDescent="0.25">
      <c r="A77" s="16"/>
      <c r="B77" s="120" t="s">
        <v>35</v>
      </c>
      <c r="C77" s="121"/>
      <c r="D77" s="121"/>
      <c r="E77" s="121"/>
      <c r="F77" s="121"/>
      <c r="G77" s="122">
        <f>G31+G36+G45+G70+G75</f>
        <v>4087558.7</v>
      </c>
    </row>
    <row r="78" spans="1:9" ht="12" customHeight="1" x14ac:dyDescent="0.25">
      <c r="A78" s="16"/>
      <c r="B78" s="123" t="s">
        <v>36</v>
      </c>
      <c r="C78" s="124"/>
      <c r="D78" s="124"/>
      <c r="E78" s="124"/>
      <c r="F78" s="124"/>
      <c r="G78" s="125">
        <f>G77*0.05</f>
        <v>204377.93500000003</v>
      </c>
    </row>
    <row r="79" spans="1:9" ht="12" customHeight="1" x14ac:dyDescent="0.25">
      <c r="A79" s="16"/>
      <c r="B79" s="126" t="s">
        <v>37</v>
      </c>
      <c r="C79" s="127"/>
      <c r="D79" s="127"/>
      <c r="E79" s="127"/>
      <c r="F79" s="127"/>
      <c r="G79" s="128">
        <f>G78+G77</f>
        <v>4291936.6349999998</v>
      </c>
    </row>
    <row r="80" spans="1:9" ht="12" customHeight="1" x14ac:dyDescent="0.25">
      <c r="A80" s="16"/>
      <c r="B80" s="123" t="s">
        <v>38</v>
      </c>
      <c r="C80" s="124"/>
      <c r="D80" s="124"/>
      <c r="E80" s="124"/>
      <c r="F80" s="124"/>
      <c r="G80" s="125">
        <f>G12</f>
        <v>20000000</v>
      </c>
    </row>
    <row r="81" spans="1:7" ht="12" customHeight="1" x14ac:dyDescent="0.25">
      <c r="A81" s="16"/>
      <c r="B81" s="129" t="s">
        <v>39</v>
      </c>
      <c r="C81" s="130"/>
      <c r="D81" s="130"/>
      <c r="E81" s="130"/>
      <c r="F81" s="130"/>
      <c r="G81" s="122">
        <f>G80-G79</f>
        <v>15708063.365</v>
      </c>
    </row>
    <row r="82" spans="1:7" ht="12" customHeight="1" x14ac:dyDescent="0.25">
      <c r="A82" s="16"/>
      <c r="B82" s="17" t="s">
        <v>40</v>
      </c>
      <c r="C82" s="18"/>
      <c r="D82" s="18"/>
      <c r="E82" s="18"/>
      <c r="F82" s="18"/>
      <c r="G82" s="35"/>
    </row>
    <row r="83" spans="1:7" ht="12.75" customHeight="1" thickBot="1" x14ac:dyDescent="0.3">
      <c r="A83" s="16"/>
      <c r="B83" s="19"/>
      <c r="C83" s="18"/>
      <c r="D83" s="18"/>
      <c r="E83" s="18"/>
      <c r="F83" s="18"/>
      <c r="G83" s="35"/>
    </row>
    <row r="84" spans="1:7" ht="12" customHeight="1" x14ac:dyDescent="0.25">
      <c r="A84" s="16"/>
      <c r="B84" s="22" t="s">
        <v>41</v>
      </c>
      <c r="C84" s="23"/>
      <c r="D84" s="23"/>
      <c r="E84" s="23"/>
      <c r="F84" s="24"/>
      <c r="G84" s="35"/>
    </row>
    <row r="85" spans="1:7" ht="12" customHeight="1" x14ac:dyDescent="0.25">
      <c r="A85" s="16"/>
      <c r="B85" s="25" t="s">
        <v>42</v>
      </c>
      <c r="C85" s="15"/>
      <c r="D85" s="15"/>
      <c r="E85" s="15"/>
      <c r="F85" s="26"/>
      <c r="G85" s="35"/>
    </row>
    <row r="86" spans="1:7" ht="12" customHeight="1" x14ac:dyDescent="0.25">
      <c r="A86" s="16"/>
      <c r="B86" s="25" t="s">
        <v>43</v>
      </c>
      <c r="C86" s="15"/>
      <c r="D86" s="15"/>
      <c r="E86" s="15"/>
      <c r="F86" s="26"/>
      <c r="G86" s="35"/>
    </row>
    <row r="87" spans="1:7" ht="12" customHeight="1" x14ac:dyDescent="0.25">
      <c r="A87" s="16"/>
      <c r="B87" s="25" t="s">
        <v>44</v>
      </c>
      <c r="C87" s="15"/>
      <c r="D87" s="15"/>
      <c r="E87" s="15"/>
      <c r="F87" s="26"/>
      <c r="G87" s="35"/>
    </row>
    <row r="88" spans="1:7" ht="12" customHeight="1" x14ac:dyDescent="0.25">
      <c r="A88" s="16"/>
      <c r="B88" s="25" t="s">
        <v>45</v>
      </c>
      <c r="C88" s="15"/>
      <c r="D88" s="15"/>
      <c r="E88" s="15"/>
      <c r="F88" s="26"/>
      <c r="G88" s="35"/>
    </row>
    <row r="89" spans="1:7" ht="12" customHeight="1" x14ac:dyDescent="0.25">
      <c r="A89" s="16"/>
      <c r="B89" s="25" t="s">
        <v>46</v>
      </c>
      <c r="C89" s="15"/>
      <c r="D89" s="15"/>
      <c r="E89" s="15"/>
      <c r="F89" s="26"/>
      <c r="G89" s="35"/>
    </row>
    <row r="90" spans="1:7" ht="12.75" customHeight="1" thickBot="1" x14ac:dyDescent="0.3">
      <c r="A90" s="16"/>
      <c r="B90" s="27" t="s">
        <v>47</v>
      </c>
      <c r="C90" s="28"/>
      <c r="D90" s="28"/>
      <c r="E90" s="28"/>
      <c r="F90" s="29"/>
      <c r="G90" s="35"/>
    </row>
    <row r="91" spans="1:7" ht="12.75" customHeight="1" x14ac:dyDescent="0.25">
      <c r="A91" s="16"/>
      <c r="B91" s="20"/>
      <c r="C91" s="15"/>
      <c r="D91" s="15"/>
      <c r="E91" s="15"/>
      <c r="F91" s="15"/>
      <c r="G91" s="35"/>
    </row>
    <row r="92" spans="1:7" ht="15" customHeight="1" thickBot="1" x14ac:dyDescent="0.3">
      <c r="A92" s="16"/>
      <c r="B92" s="166" t="s">
        <v>48</v>
      </c>
      <c r="C92" s="167"/>
      <c r="D92" s="132"/>
      <c r="E92" s="133"/>
      <c r="F92" s="13"/>
      <c r="G92" s="35"/>
    </row>
    <row r="93" spans="1:7" ht="12" customHeight="1" x14ac:dyDescent="0.25">
      <c r="A93" s="16"/>
      <c r="B93" s="134" t="s">
        <v>33</v>
      </c>
      <c r="C93" s="135" t="s">
        <v>49</v>
      </c>
      <c r="D93" s="136" t="s">
        <v>50</v>
      </c>
      <c r="E93" s="133"/>
      <c r="F93" s="13"/>
      <c r="G93" s="35"/>
    </row>
    <row r="94" spans="1:7" ht="12" customHeight="1" x14ac:dyDescent="0.25">
      <c r="A94" s="16"/>
      <c r="B94" s="137" t="s">
        <v>51</v>
      </c>
      <c r="C94" s="138">
        <f>G31</f>
        <v>1416000</v>
      </c>
      <c r="D94" s="139">
        <f>(C94/C100)</f>
        <v>0.32992099381262185</v>
      </c>
      <c r="E94" s="133"/>
      <c r="F94" s="13"/>
      <c r="G94" s="35"/>
    </row>
    <row r="95" spans="1:7" ht="12" customHeight="1" x14ac:dyDescent="0.25">
      <c r="A95" s="16"/>
      <c r="B95" s="137" t="s">
        <v>52</v>
      </c>
      <c r="C95" s="138">
        <f>G36</f>
        <v>0</v>
      </c>
      <c r="D95" s="139">
        <v>0</v>
      </c>
      <c r="E95" s="133"/>
      <c r="F95" s="13"/>
      <c r="G95" s="35"/>
    </row>
    <row r="96" spans="1:7" ht="12" customHeight="1" x14ac:dyDescent="0.25">
      <c r="A96" s="16"/>
      <c r="B96" s="137" t="s">
        <v>53</v>
      </c>
      <c r="C96" s="138">
        <f>G45</f>
        <v>552050</v>
      </c>
      <c r="D96" s="139">
        <f>(C96/C100)</f>
        <v>0.12862491852701829</v>
      </c>
      <c r="E96" s="133"/>
      <c r="F96" s="13"/>
      <c r="G96" s="35"/>
    </row>
    <row r="97" spans="1:7" ht="12" customHeight="1" x14ac:dyDescent="0.25">
      <c r="A97" s="16"/>
      <c r="B97" s="137" t="s">
        <v>28</v>
      </c>
      <c r="C97" s="138">
        <f>G70</f>
        <v>1713508.7</v>
      </c>
      <c r="D97" s="139">
        <f>(C97/C100)</f>
        <v>0.39923904887752382</v>
      </c>
      <c r="E97" s="133"/>
      <c r="F97" s="13"/>
      <c r="G97" s="35"/>
    </row>
    <row r="98" spans="1:7" ht="12" customHeight="1" x14ac:dyDescent="0.25">
      <c r="A98" s="16"/>
      <c r="B98" s="137" t="s">
        <v>54</v>
      </c>
      <c r="C98" s="140">
        <f>G75</f>
        <v>406000</v>
      </c>
      <c r="D98" s="139">
        <f>(C98/C100)</f>
        <v>9.4595991163788473E-2</v>
      </c>
      <c r="E98" s="141"/>
      <c r="F98" s="14"/>
      <c r="G98" s="35"/>
    </row>
    <row r="99" spans="1:7" ht="12" customHeight="1" x14ac:dyDescent="0.25">
      <c r="A99" s="16"/>
      <c r="B99" s="137" t="s">
        <v>55</v>
      </c>
      <c r="C99" s="140">
        <f>G78</f>
        <v>204377.93500000003</v>
      </c>
      <c r="D99" s="139">
        <f>(C99/C100)</f>
        <v>4.761904761904763E-2</v>
      </c>
      <c r="E99" s="141"/>
      <c r="F99" s="14"/>
      <c r="G99" s="35"/>
    </row>
    <row r="100" spans="1:7" ht="12.75" customHeight="1" thickBot="1" x14ac:dyDescent="0.3">
      <c r="A100" s="16"/>
      <c r="B100" s="142" t="s">
        <v>56</v>
      </c>
      <c r="C100" s="143">
        <f>SUM(C94:C99)</f>
        <v>4291936.6349999998</v>
      </c>
      <c r="D100" s="144">
        <f>SUM(D94:D99)</f>
        <v>1</v>
      </c>
      <c r="E100" s="141"/>
      <c r="F100" s="14"/>
      <c r="G100" s="35"/>
    </row>
    <row r="101" spans="1:7" ht="12" customHeight="1" x14ac:dyDescent="0.25">
      <c r="A101" s="16"/>
      <c r="B101" s="145"/>
      <c r="C101" s="146"/>
      <c r="D101" s="146"/>
      <c r="E101" s="146"/>
      <c r="F101" s="18"/>
      <c r="G101" s="35"/>
    </row>
    <row r="102" spans="1:7" ht="12.75" customHeight="1" thickBot="1" x14ac:dyDescent="0.3">
      <c r="A102" s="16"/>
      <c r="B102" s="131"/>
      <c r="C102" s="146"/>
      <c r="D102" s="146"/>
      <c r="E102" s="146"/>
      <c r="F102" s="18"/>
      <c r="G102" s="35"/>
    </row>
    <row r="103" spans="1:7" ht="12" customHeight="1" thickBot="1" x14ac:dyDescent="0.3">
      <c r="A103" s="16"/>
      <c r="B103" s="163" t="s">
        <v>68</v>
      </c>
      <c r="C103" s="164"/>
      <c r="D103" s="164"/>
      <c r="E103" s="165"/>
      <c r="F103" s="14"/>
      <c r="G103" s="35"/>
    </row>
    <row r="104" spans="1:7" ht="12" customHeight="1" x14ac:dyDescent="0.25">
      <c r="A104" s="16"/>
      <c r="B104" s="147" t="s">
        <v>66</v>
      </c>
      <c r="C104" s="148">
        <v>6000</v>
      </c>
      <c r="D104" s="148">
        <f>G9</f>
        <v>8000</v>
      </c>
      <c r="E104" s="148">
        <v>10000</v>
      </c>
      <c r="F104" s="30"/>
      <c r="G104" s="36"/>
    </row>
    <row r="105" spans="1:7" ht="12.75" customHeight="1" thickBot="1" x14ac:dyDescent="0.3">
      <c r="A105" s="16"/>
      <c r="B105" s="142" t="s">
        <v>67</v>
      </c>
      <c r="C105" s="143">
        <f>(G79/C104)</f>
        <v>715.32277249999993</v>
      </c>
      <c r="D105" s="143">
        <f>(G79/D104)</f>
        <v>536.492079375</v>
      </c>
      <c r="E105" s="149">
        <f>(G79/E104)</f>
        <v>429.19366349999996</v>
      </c>
      <c r="F105" s="30"/>
      <c r="G105" s="36"/>
    </row>
    <row r="106" spans="1:7" ht="15.6" customHeight="1" x14ac:dyDescent="0.25">
      <c r="A106" s="16"/>
      <c r="B106" s="21" t="s">
        <v>57</v>
      </c>
      <c r="C106" s="15"/>
      <c r="D106" s="15"/>
      <c r="E106" s="15"/>
      <c r="F106" s="15"/>
      <c r="G106" s="37"/>
    </row>
  </sheetData>
  <mergeCells count="9">
    <mergeCell ref="E9:F9"/>
    <mergeCell ref="E14:F14"/>
    <mergeCell ref="E15:F15"/>
    <mergeCell ref="B17:G17"/>
    <mergeCell ref="B103:E103"/>
    <mergeCell ref="B92:C92"/>
    <mergeCell ref="E13:F13"/>
    <mergeCell ref="E11:F11"/>
    <mergeCell ref="E10:F10"/>
  </mergeCells>
  <pageMargins left="0.748031" right="0.748031" top="0.98425200000000002" bottom="0.98425200000000002" header="0" footer="0"/>
  <pageSetup scale="4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Rivera Natalia Carol</cp:lastModifiedBy>
  <dcterms:created xsi:type="dcterms:W3CDTF">2020-11-27T12:49:26Z</dcterms:created>
  <dcterms:modified xsi:type="dcterms:W3CDTF">2022-06-22T19:40:05Z</dcterms:modified>
</cp:coreProperties>
</file>