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 VICENTE\A JUNIO\"/>
    </mc:Choice>
  </mc:AlternateContent>
  <bookViews>
    <workbookView xWindow="0" yWindow="0" windowWidth="28800" windowHeight="18000"/>
  </bookViews>
  <sheets>
    <sheet name="PALTO" sheetId="1" r:id="rId1"/>
  </sheets>
  <definedNames>
    <definedName name="_xlnm.Print_Area" localSheetId="0">PALTO!$A$1:$G$90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" l="1"/>
  <c r="G20" i="1" l="1"/>
  <c r="G42" i="1" l="1"/>
  <c r="G43" i="1"/>
  <c r="G44" i="1"/>
  <c r="G46" i="1"/>
  <c r="G48" i="1"/>
  <c r="G49" i="1"/>
  <c r="G36" i="1"/>
  <c r="G11" i="1"/>
  <c r="G35" i="1"/>
  <c r="G34" i="1"/>
  <c r="G21" i="1"/>
  <c r="G22" i="1"/>
  <c r="G23" i="1"/>
  <c r="G24" i="1"/>
  <c r="G25" i="1" l="1"/>
  <c r="C78" i="1" s="1"/>
  <c r="G51" i="1"/>
  <c r="C81" i="1" s="1"/>
  <c r="G37" i="1"/>
  <c r="C80" i="1" s="1"/>
  <c r="C82" i="1"/>
  <c r="C79" i="1" l="1"/>
  <c r="G64" i="1"/>
  <c r="G61" i="1" l="1"/>
  <c r="G62" i="1" s="1"/>
  <c r="C83" i="1" s="1"/>
  <c r="G63" i="1" l="1"/>
  <c r="D89" i="1" s="1"/>
  <c r="C84" i="1"/>
  <c r="D78" i="1" s="1"/>
  <c r="C89" i="1" l="1"/>
  <c r="E89" i="1"/>
  <c r="G65" i="1"/>
  <c r="D83" i="1"/>
  <c r="D81" i="1"/>
  <c r="D82" i="1"/>
  <c r="D80" i="1"/>
  <c r="D84" i="1" l="1"/>
</calcChain>
</file>

<file path=xl/sharedStrings.xml><?xml version="1.0" encoding="utf-8"?>
<sst xmlns="http://schemas.openxmlformats.org/spreadsheetml/2006/main" count="158" uniqueCount="106">
  <si>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</si>
  <si>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</si>
  <si>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</si>
  <si>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</si>
  <si>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</si>
  <si>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</si>
  <si>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</si>
  <si>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</si>
  <si>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</si>
  <si>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</si>
  <si>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</si>
  <si>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</si>
  <si>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</si>
  <si>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</si>
  <si>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</si>
  <si>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</si>
  <si>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</si>
  <si>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</si>
  <si>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</si>
  <si>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</si>
  <si>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</si>
  <si>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</si>
  <si>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</si>
  <si>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</si>
  <si>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</si>
  <si>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</si>
  <si>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</si>
  <si>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</si>
  <si>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</si>
  <si>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</si>
  <si>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</si>
  <si>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</si>
  <si>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</si>
  <si>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</si>
  <si>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</si>
  <si>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</si>
  <si>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</si>
  <si>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</si>
  <si>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</si>
  <si>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</si>
  <si>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</si>
  <si>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</si>
  <si>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</si>
  <si>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</si>
  <si>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</si>
  <si>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</si>
  <si>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</si>
  <si>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</si>
  <si>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</si>
  <si>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</si>
  <si>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</si>
  <si>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</si>
  <si>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</si>
  <si>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</si>
  <si>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</si>
  <si>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</si>
  <si>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</si>
  <si>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</si>
  <si>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</si>
  <si>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Urea</t>
  </si>
  <si>
    <t>kg</t>
  </si>
  <si>
    <t>Lib. B. O'Higgins</t>
  </si>
  <si>
    <t>San Vicente</t>
  </si>
  <si>
    <t>Poda</t>
  </si>
  <si>
    <t xml:space="preserve">Riego </t>
  </si>
  <si>
    <t>Aplicación de pesticidas</t>
  </si>
  <si>
    <t>FERTILIZANTES</t>
  </si>
  <si>
    <t>lt</t>
  </si>
  <si>
    <t>HERBICIDAS</t>
  </si>
  <si>
    <t>INSECTICIDAS</t>
  </si>
  <si>
    <t>Lluvia, heladas y sequia</t>
  </si>
  <si>
    <t>Septiembre-Marzo</t>
  </si>
  <si>
    <t>Feria</t>
  </si>
  <si>
    <t>c/u</t>
  </si>
  <si>
    <t>Negra de la Cruz- Champion</t>
  </si>
  <si>
    <t>Medio</t>
  </si>
  <si>
    <t>Julio-Septiembre</t>
  </si>
  <si>
    <t>Mercado mayorista</t>
  </si>
  <si>
    <t>Fertilizantes</t>
  </si>
  <si>
    <t>Labores de Cosecha</t>
  </si>
  <si>
    <t>Septiembre-Junio</t>
  </si>
  <si>
    <t>Noviembre-Enero</t>
  </si>
  <si>
    <t>Octubre-Abril</t>
  </si>
  <si>
    <t>Acarreo de insumos</t>
  </si>
  <si>
    <t>cosecha</t>
  </si>
  <si>
    <t>Junio-Diciembre</t>
  </si>
  <si>
    <t>Mayo-Abril</t>
  </si>
  <si>
    <t>Nitrato de Potasio</t>
  </si>
  <si>
    <t>Foliares</t>
  </si>
  <si>
    <t>Noviembre</t>
  </si>
  <si>
    <t>Aceite miscible</t>
  </si>
  <si>
    <t>Clorpirifos</t>
  </si>
  <si>
    <t>Vertimec</t>
  </si>
  <si>
    <t>Marzo</t>
  </si>
  <si>
    <t>Diciembre</t>
  </si>
  <si>
    <t>Cajas de madera 15 KGS</t>
  </si>
  <si>
    <t>Colmenas</t>
  </si>
  <si>
    <t>Flete (Rancagua)</t>
  </si>
  <si>
    <t>RENDIMIENTO (KG/ha)</t>
  </si>
  <si>
    <t>PRECIO ESPERADO ($/kg)</t>
  </si>
  <si>
    <t>ESCENARIOS COSTO UNITARIO  ($/kg)</t>
  </si>
  <si>
    <t>Rendimiento  (kg/hà)</t>
  </si>
  <si>
    <t>Costo unitario ($/ kg) (*)</t>
  </si>
  <si>
    <t>PALTO</t>
  </si>
  <si>
    <t>Glifosato 480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</si>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</sst>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9"/>
      <color rgb="FF000000"/>
      <name val="Calibri"/>
      <family val="2"/>
    </font>
    <font>
      <sz val="9"/>
      <name val="Calibri"/>
      <family val="2"/>
    </font>
    <font>
      <b/>
      <sz val="9"/>
      <color rgb="FF000000"/>
      <name val="Calibri"/>
      <family val="2"/>
    </font>
    <font>
      <b/>
      <sz val="10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3">
    <xf numFmtId="0" fontId="0" fillId="0" borderId="0" applyNumberFormat="0" applyFill="0" applyBorder="0" applyProtection="0"/>
    <xf numFmtId="0" fontId="19" fillId="0" borderId="19"/>
    <xf numFmtId="164" fontId="19" fillId="0" borderId="19" applyFont="0" applyFill="0" applyBorder="0" applyAlignment="0" applyProtection="0"/>
  </cellStyleXfs>
  <cellXfs count="17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19" xfId="0" applyFont="1" applyFill="1" applyBorder="1" applyAlignment="1"/>
    <xf numFmtId="3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0" fontId="14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7" borderId="30" xfId="0" applyNumberFormat="1" applyFont="1" applyFill="1" applyBorder="1" applyAlignment="1">
      <alignment vertical="center"/>
    </xf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7" borderId="34" xfId="0" applyNumberFormat="1" applyFont="1" applyFill="1" applyBorder="1" applyAlignment="1">
      <alignment vertical="center"/>
    </xf>
    <xf numFmtId="166" fontId="12" fillId="7" borderId="35" xfId="0" applyNumberFormat="1" applyFont="1" applyFill="1" applyBorder="1" applyAlignment="1">
      <alignment vertical="center"/>
    </xf>
    <xf numFmtId="9" fontId="12" fillId="7" borderId="36" xfId="0" applyNumberFormat="1" applyFont="1" applyFill="1" applyBorder="1" applyAlignment="1">
      <alignment vertical="center"/>
    </xf>
    <xf numFmtId="0" fontId="14" fillId="8" borderId="39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6" borderId="19" xfId="0" applyFont="1" applyFill="1" applyBorder="1" applyAlignment="1">
      <alignment vertical="center"/>
    </xf>
    <xf numFmtId="49" fontId="12" fillId="7" borderId="48" xfId="0" applyNumberFormat="1" applyFont="1" applyFill="1" applyBorder="1" applyAlignment="1">
      <alignment vertical="center"/>
    </xf>
    <xf numFmtId="166" fontId="12" fillId="7" borderId="36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49" fontId="4" fillId="2" borderId="50" xfId="0" applyNumberFormat="1" applyFont="1" applyFill="1" applyBorder="1" applyAlignment="1">
      <alignment horizontal="center"/>
    </xf>
    <xf numFmtId="49" fontId="1" fillId="3" borderId="51" xfId="0" applyNumberFormat="1" applyFont="1" applyFill="1" applyBorder="1" applyAlignment="1">
      <alignment horizontal="center" vertical="center" wrapText="1"/>
    </xf>
    <xf numFmtId="3" fontId="4" fillId="2" borderId="50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1" xfId="0" applyNumberFormat="1" applyFont="1" applyFill="1" applyBorder="1" applyAlignment="1">
      <alignment horizontal="right" vertical="center" wrapText="1"/>
    </xf>
    <xf numFmtId="3" fontId="2" fillId="2" borderId="22" xfId="0" applyNumberFormat="1" applyFont="1" applyFill="1" applyBorder="1" applyAlignment="1">
      <alignment horizontal="right"/>
    </xf>
    <xf numFmtId="165" fontId="1" fillId="2" borderId="19" xfId="0" applyNumberFormat="1" applyFont="1" applyFill="1" applyBorder="1" applyAlignment="1">
      <alignment horizontal="right" vertical="center"/>
    </xf>
    <xf numFmtId="165" fontId="16" fillId="2" borderId="19" xfId="0" applyNumberFormat="1" applyFont="1" applyFill="1" applyBorder="1" applyAlignment="1">
      <alignment horizontal="right" vertical="center"/>
    </xf>
    <xf numFmtId="0" fontId="14" fillId="2" borderId="19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18" fillId="2" borderId="50" xfId="0" applyFont="1" applyFill="1" applyBorder="1" applyAlignment="1"/>
    <xf numFmtId="0" fontId="18" fillId="2" borderId="50" xfId="0" applyFont="1" applyFill="1" applyBorder="1" applyAlignment="1">
      <alignment horizontal="center"/>
    </xf>
    <xf numFmtId="0" fontId="2" fillId="2" borderId="52" xfId="0" applyFont="1" applyFill="1" applyBorder="1" applyAlignment="1"/>
    <xf numFmtId="0" fontId="2" fillId="2" borderId="53" xfId="0" applyFont="1" applyFill="1" applyBorder="1" applyAlignment="1"/>
    <xf numFmtId="0" fontId="2" fillId="2" borderId="53" xfId="0" applyFont="1" applyFill="1" applyBorder="1" applyAlignment="1">
      <alignment horizontal="center"/>
    </xf>
    <xf numFmtId="3" fontId="2" fillId="2" borderId="53" xfId="0" applyNumberFormat="1" applyFont="1" applyFill="1" applyBorder="1" applyAlignment="1"/>
    <xf numFmtId="3" fontId="2" fillId="2" borderId="53" xfId="0" applyNumberFormat="1" applyFont="1" applyFill="1" applyBorder="1" applyAlignment="1">
      <alignment horizontal="right"/>
    </xf>
    <xf numFmtId="49" fontId="8" fillId="3" borderId="50" xfId="0" applyNumberFormat="1" applyFont="1" applyFill="1" applyBorder="1" applyAlignment="1">
      <alignment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vertical="center"/>
    </xf>
    <xf numFmtId="3" fontId="0" fillId="0" borderId="0" xfId="0" applyNumberFormat="1" applyFont="1" applyAlignment="1"/>
    <xf numFmtId="3" fontId="12" fillId="7" borderId="49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0" xfId="0" applyNumberFormat="1" applyFont="1" applyFill="1" applyBorder="1" applyAlignment="1">
      <alignment horizontal="center" vertical="center"/>
    </xf>
    <xf numFmtId="49" fontId="12" fillId="7" borderId="20" xfId="0" applyNumberFormat="1" applyFont="1" applyFill="1" applyBorder="1" applyAlignment="1">
      <alignment horizontal="center" vertical="center"/>
    </xf>
    <xf numFmtId="49" fontId="14" fillId="7" borderId="31" xfId="0" applyNumberFormat="1" applyFont="1" applyFill="1" applyBorder="1" applyAlignment="1">
      <alignment horizontal="center"/>
    </xf>
    <xf numFmtId="0" fontId="20" fillId="0" borderId="57" xfId="1" applyFont="1" applyBorder="1" applyAlignment="1">
      <alignment horizontal="right" vertical="center" wrapText="1"/>
    </xf>
    <xf numFmtId="0" fontId="20" fillId="0" borderId="57" xfId="1" applyFont="1" applyBorder="1" applyAlignment="1">
      <alignment horizontal="right" vertical="center"/>
    </xf>
    <xf numFmtId="17" fontId="20" fillId="0" borderId="57" xfId="1" applyNumberFormat="1" applyFont="1" applyBorder="1" applyAlignment="1">
      <alignment horizontal="right" vertical="center"/>
    </xf>
    <xf numFmtId="3" fontId="20" fillId="0" borderId="57" xfId="1" applyNumberFormat="1" applyFont="1" applyBorder="1" applyAlignment="1">
      <alignment horizontal="right" vertical="center"/>
    </xf>
    <xf numFmtId="0" fontId="20" fillId="0" borderId="50" xfId="1" applyFont="1" applyBorder="1" applyAlignment="1">
      <alignment wrapText="1"/>
    </xf>
    <xf numFmtId="0" fontId="20" fillId="0" borderId="50" xfId="1" applyFont="1" applyBorder="1" applyAlignment="1">
      <alignment horizontal="center" wrapText="1"/>
    </xf>
    <xf numFmtId="0" fontId="21" fillId="0" borderId="50" xfId="1" applyFont="1" applyBorder="1" applyAlignment="1">
      <alignment wrapText="1"/>
    </xf>
    <xf numFmtId="0" fontId="21" fillId="0" borderId="50" xfId="1" applyFont="1" applyBorder="1" applyAlignment="1">
      <alignment horizontal="center" wrapText="1"/>
    </xf>
    <xf numFmtId="3" fontId="21" fillId="0" borderId="50" xfId="2" applyNumberFormat="1" applyFont="1" applyFill="1" applyBorder="1" applyAlignment="1">
      <alignment horizontal="center" wrapText="1"/>
    </xf>
    <xf numFmtId="0" fontId="20" fillId="0" borderId="50" xfId="1" applyFont="1" applyBorder="1" applyAlignment="1">
      <alignment horizontal="left" wrapText="1"/>
    </xf>
    <xf numFmtId="0" fontId="22" fillId="0" borderId="50" xfId="1" applyFont="1" applyBorder="1" applyAlignment="1">
      <alignment vertical="center"/>
    </xf>
    <xf numFmtId="0" fontId="22" fillId="0" borderId="50" xfId="1" applyFont="1" applyBorder="1" applyAlignment="1">
      <alignment horizontal="center" vertical="center"/>
    </xf>
    <xf numFmtId="4" fontId="22" fillId="0" borderId="50" xfId="1" applyNumberFormat="1" applyFont="1" applyBorder="1" applyAlignment="1">
      <alignment horizontal="center" vertical="center"/>
    </xf>
    <xf numFmtId="0" fontId="20" fillId="0" borderId="50" xfId="1" applyFont="1" applyBorder="1"/>
    <xf numFmtId="0" fontId="20" fillId="0" borderId="50" xfId="1" applyFont="1" applyBorder="1" applyAlignment="1">
      <alignment horizontal="center"/>
    </xf>
    <xf numFmtId="3" fontId="21" fillId="0" borderId="50" xfId="2" applyNumberFormat="1" applyFont="1" applyFill="1" applyBorder="1" applyAlignment="1">
      <alignment horizontal="center"/>
    </xf>
    <xf numFmtId="3" fontId="21" fillId="9" borderId="50" xfId="2" applyNumberFormat="1" applyFont="1" applyFill="1" applyBorder="1" applyAlignment="1">
      <alignment horizontal="center"/>
    </xf>
    <xf numFmtId="3" fontId="21" fillId="0" borderId="50" xfId="1" applyNumberFormat="1" applyFont="1" applyBorder="1" applyAlignment="1">
      <alignment horizontal="center"/>
    </xf>
    <xf numFmtId="49" fontId="1" fillId="5" borderId="51" xfId="0" applyNumberFormat="1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vertical="center"/>
    </xf>
    <xf numFmtId="0" fontId="2" fillId="2" borderId="59" xfId="0" applyFont="1" applyFill="1" applyBorder="1" applyAlignment="1">
      <alignment horizontal="right" vertical="center"/>
    </xf>
    <xf numFmtId="49" fontId="8" fillId="3" borderId="60" xfId="0" applyNumberFormat="1" applyFont="1" applyFill="1" applyBorder="1" applyAlignment="1">
      <alignment vertical="center"/>
    </xf>
    <xf numFmtId="0" fontId="8" fillId="3" borderId="60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right" vertical="center"/>
    </xf>
    <xf numFmtId="0" fontId="8" fillId="3" borderId="60" xfId="0" applyFont="1" applyFill="1" applyBorder="1" applyAlignment="1">
      <alignment vertical="center"/>
    </xf>
    <xf numFmtId="49" fontId="1" fillId="3" borderId="50" xfId="0" applyNumberFormat="1" applyFont="1" applyFill="1" applyBorder="1" applyAlignment="1">
      <alignment horizontal="center" vertical="center"/>
    </xf>
    <xf numFmtId="49" fontId="1" fillId="3" borderId="50" xfId="0" applyNumberFormat="1" applyFont="1" applyFill="1" applyBorder="1" applyAlignment="1">
      <alignment horizontal="center" vertical="center" wrapText="1"/>
    </xf>
    <xf numFmtId="0" fontId="4" fillId="2" borderId="61" xfId="0" applyFont="1" applyFill="1" applyBorder="1" applyAlignment="1"/>
    <xf numFmtId="0" fontId="20" fillId="0" borderId="62" xfId="1" applyFont="1" applyBorder="1" applyAlignment="1">
      <alignment horizontal="right" vertical="center"/>
    </xf>
    <xf numFmtId="0" fontId="20" fillId="0" borderId="63" xfId="1" applyFont="1" applyBorder="1" applyAlignment="1">
      <alignment horizontal="right" vertical="center"/>
    </xf>
    <xf numFmtId="167" fontId="21" fillId="0" borderId="50" xfId="2" applyNumberFormat="1" applyFont="1" applyFill="1" applyBorder="1"/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4" xfId="0" applyNumberFormat="1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37" xfId="0" applyNumberFormat="1" applyFont="1" applyFill="1" applyBorder="1" applyAlignment="1">
      <alignment vertical="center"/>
    </xf>
    <xf numFmtId="0" fontId="12" fillId="8" borderId="38" xfId="0" applyFont="1" applyFill="1" applyBorder="1" applyAlignment="1">
      <alignment vertical="center"/>
    </xf>
    <xf numFmtId="165" fontId="23" fillId="5" borderId="25" xfId="0" applyNumberFormat="1" applyFont="1" applyFill="1" applyBorder="1" applyAlignment="1">
      <alignment vertical="center"/>
    </xf>
    <xf numFmtId="165" fontId="23" fillId="3" borderId="27" xfId="0" applyNumberFormat="1" applyFont="1" applyFill="1" applyBorder="1" applyAlignment="1">
      <alignment vertical="center"/>
    </xf>
    <xf numFmtId="165" fontId="23" fillId="5" borderId="27" xfId="0" applyNumberFormat="1" applyFont="1" applyFill="1" applyBorder="1" applyAlignment="1">
      <alignment vertical="center"/>
    </xf>
  </cellXfs>
  <cellStyles count="3">
    <cellStyle name="Millares 6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1011847</xdr:colOff>
      <xdr:row>0</xdr:row>
      <xdr:rowOff>0</xdr:rowOff>
    </xdr:from>
    <xdr:to>
      <xdr:col>7</xdr:col>
      <xdr:colOff>32971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847" y="183906"/>
          <a:ext cx="7047768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130" zoomScaleNormal="130" workbookViewId="0">
      <selection sqref="A1:G90"/>
    </sheetView>
  </sheetViews>
  <sheetFormatPr baseColWidth="10" defaultColWidth="10.85546875" defaultRowHeight="11.25" customHeight="1" x14ac:dyDescent="0.25"/>
  <cols>
    <col min="1" max="1" width="8.7109375" style="1" customWidth="1"/>
    <col min="2" max="2" width="21.42578125" style="1" customWidth="1"/>
    <col min="3" max="3" width="18.85546875" style="1" customWidth="1"/>
    <col min="4" max="4" width="14.85546875" style="1" customWidth="1"/>
    <col min="5" max="5" width="14.42578125" style="1" customWidth="1"/>
    <col min="6" max="6" width="18.5703125" style="1" customWidth="1"/>
    <col min="7" max="7" width="17.140625" style="103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90"/>
    </row>
    <row r="2" spans="1:7" ht="15" customHeight="1" x14ac:dyDescent="0.25">
      <c r="A2" s="2"/>
      <c r="B2" s="2"/>
      <c r="C2" s="2"/>
      <c r="D2" s="2"/>
      <c r="E2" s="2"/>
      <c r="F2" s="2"/>
      <c r="G2" s="90"/>
    </row>
    <row r="3" spans="1:7" ht="15" customHeight="1" x14ac:dyDescent="0.25">
      <c r="A3" s="2"/>
      <c r="B3" s="2"/>
      <c r="C3" s="2"/>
      <c r="D3" s="2"/>
      <c r="E3" s="2"/>
      <c r="F3" s="2"/>
      <c r="G3" s="90"/>
    </row>
    <row r="4" spans="1:7" ht="15" customHeight="1" x14ac:dyDescent="0.25">
      <c r="A4" s="2"/>
      <c r="B4" s="2"/>
      <c r="C4" s="2"/>
      <c r="D4" s="2"/>
      <c r="E4" s="2"/>
      <c r="F4" s="2"/>
      <c r="G4" s="90"/>
    </row>
    <row r="5" spans="1:7" ht="15" customHeight="1" x14ac:dyDescent="0.25">
      <c r="A5" s="2"/>
      <c r="B5" s="2"/>
      <c r="C5" s="2"/>
      <c r="D5" s="2"/>
      <c r="E5" s="2"/>
      <c r="F5" s="2"/>
      <c r="G5" s="90"/>
    </row>
    <row r="6" spans="1:7" ht="15" customHeight="1" x14ac:dyDescent="0.25">
      <c r="A6" s="2"/>
      <c r="B6" s="2"/>
      <c r="C6" s="2"/>
      <c r="D6" s="2"/>
      <c r="E6" s="2"/>
      <c r="F6" s="2"/>
      <c r="G6" s="90"/>
    </row>
    <row r="7" spans="1:7" ht="15" customHeight="1" x14ac:dyDescent="0.25">
      <c r="A7" s="2"/>
      <c r="B7" s="3"/>
      <c r="C7" s="4"/>
      <c r="D7" s="2"/>
      <c r="E7" s="4"/>
      <c r="F7" s="4"/>
      <c r="G7" s="91"/>
    </row>
    <row r="8" spans="1:7" ht="12" customHeight="1" x14ac:dyDescent="0.25">
      <c r="A8" s="5"/>
      <c r="B8" s="6" t="s">
        <v>0</v>
      </c>
      <c r="C8" s="124" t="s">
        <v>103</v>
      </c>
      <c r="D8" s="7"/>
      <c r="E8" s="157" t="s">
        <v>98</v>
      </c>
      <c r="F8" s="158"/>
      <c r="G8" s="127">
        <v>6000</v>
      </c>
    </row>
    <row r="9" spans="1:7" ht="24" x14ac:dyDescent="0.25">
      <c r="A9" s="5"/>
      <c r="B9" s="8" t="s">
        <v>1</v>
      </c>
      <c r="C9" s="124" t="s">
        <v>74</v>
      </c>
      <c r="D9" s="9"/>
      <c r="E9" s="159" t="s">
        <v>2</v>
      </c>
      <c r="F9" s="160"/>
      <c r="G9" s="125" t="s">
        <v>76</v>
      </c>
    </row>
    <row r="10" spans="1:7" ht="18" customHeight="1" x14ac:dyDescent="0.25">
      <c r="A10" s="5"/>
      <c r="B10" s="8" t="s">
        <v>3</v>
      </c>
      <c r="C10" s="125" t="s">
        <v>75</v>
      </c>
      <c r="D10" s="9"/>
      <c r="E10" s="159" t="s">
        <v>99</v>
      </c>
      <c r="F10" s="160"/>
      <c r="G10" s="154">
        <v>1350</v>
      </c>
    </row>
    <row r="11" spans="1:7" ht="11.25" customHeight="1" x14ac:dyDescent="0.25">
      <c r="A11" s="5"/>
      <c r="B11" s="8" t="s">
        <v>4</v>
      </c>
      <c r="C11" s="125" t="s">
        <v>61</v>
      </c>
      <c r="D11" s="9"/>
      <c r="E11" s="10" t="s">
        <v>5</v>
      </c>
      <c r="F11" s="153"/>
      <c r="G11" s="156">
        <f>+G10*G8</f>
        <v>8100000</v>
      </c>
    </row>
    <row r="12" spans="1:7" ht="11.25" customHeight="1" x14ac:dyDescent="0.25">
      <c r="A12" s="5"/>
      <c r="B12" s="8" t="s">
        <v>6</v>
      </c>
      <c r="C12" s="125" t="s">
        <v>62</v>
      </c>
      <c r="D12" s="9"/>
      <c r="E12" s="159" t="s">
        <v>7</v>
      </c>
      <c r="F12" s="160"/>
      <c r="G12" s="155" t="s">
        <v>77</v>
      </c>
    </row>
    <row r="13" spans="1:7" ht="13.5" customHeight="1" x14ac:dyDescent="0.25">
      <c r="A13" s="5"/>
      <c r="B13" s="8" t="s">
        <v>8</v>
      </c>
      <c r="C13" s="125" t="s">
        <v>62</v>
      </c>
      <c r="D13" s="9"/>
      <c r="E13" s="159" t="s">
        <v>9</v>
      </c>
      <c r="F13" s="160"/>
      <c r="G13" s="125" t="s">
        <v>76</v>
      </c>
    </row>
    <row r="14" spans="1:7" ht="25.5" customHeight="1" x14ac:dyDescent="0.25">
      <c r="A14" s="5"/>
      <c r="B14" s="8" t="s">
        <v>10</v>
      </c>
      <c r="C14" s="126" t="s">
        <v>105</v>
      </c>
      <c r="D14" s="9"/>
      <c r="E14" s="161" t="s">
        <v>11</v>
      </c>
      <c r="F14" s="162"/>
      <c r="G14" s="124" t="s">
        <v>70</v>
      </c>
    </row>
    <row r="15" spans="1:7" ht="12" customHeight="1" x14ac:dyDescent="0.25">
      <c r="A15" s="2"/>
      <c r="B15" s="11"/>
      <c r="C15" s="12"/>
      <c r="D15" s="13"/>
      <c r="E15" s="14"/>
      <c r="F15" s="14"/>
      <c r="G15" s="92"/>
    </row>
    <row r="16" spans="1:7" ht="12" customHeight="1" x14ac:dyDescent="0.25">
      <c r="A16" s="15"/>
      <c r="B16" s="163" t="s">
        <v>12</v>
      </c>
      <c r="C16" s="164"/>
      <c r="D16" s="164"/>
      <c r="E16" s="164"/>
      <c r="F16" s="164"/>
      <c r="G16" s="164"/>
    </row>
    <row r="17" spans="1:7" ht="12" customHeight="1" x14ac:dyDescent="0.25">
      <c r="A17" s="2"/>
      <c r="B17" s="16"/>
      <c r="C17" s="17"/>
      <c r="D17" s="17"/>
      <c r="E17" s="17"/>
      <c r="F17" s="18"/>
      <c r="G17" s="93"/>
    </row>
    <row r="18" spans="1:7" ht="12" customHeight="1" x14ac:dyDescent="0.25">
      <c r="A18" s="5"/>
      <c r="B18" s="19" t="s">
        <v>13</v>
      </c>
      <c r="C18" s="20"/>
      <c r="D18" s="21"/>
      <c r="E18" s="21"/>
      <c r="F18" s="21"/>
      <c r="G18" s="94"/>
    </row>
    <row r="19" spans="1:7" ht="24" customHeight="1" x14ac:dyDescent="0.25">
      <c r="A19" s="15"/>
      <c r="B19" s="22" t="s">
        <v>14</v>
      </c>
      <c r="C19" s="22" t="s">
        <v>15</v>
      </c>
      <c r="D19" s="22" t="s">
        <v>16</v>
      </c>
      <c r="E19" s="22" t="s">
        <v>17</v>
      </c>
      <c r="F19" s="22" t="s">
        <v>18</v>
      </c>
      <c r="G19" s="22" t="s">
        <v>19</v>
      </c>
    </row>
    <row r="20" spans="1:7" ht="12.75" customHeight="1" x14ac:dyDescent="0.25">
      <c r="A20" s="15"/>
      <c r="B20" s="128" t="s">
        <v>65</v>
      </c>
      <c r="C20" s="129" t="s">
        <v>20</v>
      </c>
      <c r="D20" s="129">
        <v>5</v>
      </c>
      <c r="E20" s="129" t="s">
        <v>80</v>
      </c>
      <c r="F20" s="116">
        <v>25000</v>
      </c>
      <c r="G20" s="116">
        <f>D20*F20</f>
        <v>125000</v>
      </c>
    </row>
    <row r="21" spans="1:7" ht="12.75" customHeight="1" x14ac:dyDescent="0.25">
      <c r="A21" s="15"/>
      <c r="B21" s="128" t="s">
        <v>63</v>
      </c>
      <c r="C21" s="129" t="s">
        <v>20</v>
      </c>
      <c r="D21" s="129">
        <v>8</v>
      </c>
      <c r="E21" s="129" t="s">
        <v>81</v>
      </c>
      <c r="F21" s="116">
        <v>25000</v>
      </c>
      <c r="G21" s="116">
        <f t="shared" ref="G21:G24" si="0">D21*F21</f>
        <v>200000</v>
      </c>
    </row>
    <row r="22" spans="1:7" ht="12.75" customHeight="1" x14ac:dyDescent="0.25">
      <c r="A22" s="15"/>
      <c r="B22" s="128" t="s">
        <v>78</v>
      </c>
      <c r="C22" s="129" t="s">
        <v>20</v>
      </c>
      <c r="D22" s="129">
        <v>2</v>
      </c>
      <c r="E22" s="129" t="s">
        <v>82</v>
      </c>
      <c r="F22" s="116">
        <v>25000</v>
      </c>
      <c r="G22" s="116">
        <f t="shared" si="0"/>
        <v>50000</v>
      </c>
    </row>
    <row r="23" spans="1:7" ht="12.75" customHeight="1" x14ac:dyDescent="0.25">
      <c r="A23" s="15"/>
      <c r="B23" s="130" t="s">
        <v>64</v>
      </c>
      <c r="C23" s="129" t="s">
        <v>20</v>
      </c>
      <c r="D23" s="131">
        <v>7</v>
      </c>
      <c r="E23" s="129" t="s">
        <v>71</v>
      </c>
      <c r="F23" s="116">
        <v>25000</v>
      </c>
      <c r="G23" s="116">
        <f t="shared" si="0"/>
        <v>175000</v>
      </c>
    </row>
    <row r="24" spans="1:7" ht="12.75" customHeight="1" x14ac:dyDescent="0.25">
      <c r="A24" s="15"/>
      <c r="B24" s="128" t="s">
        <v>79</v>
      </c>
      <c r="C24" s="129" t="s">
        <v>20</v>
      </c>
      <c r="D24" s="129">
        <v>45</v>
      </c>
      <c r="E24" s="129" t="s">
        <v>76</v>
      </c>
      <c r="F24" s="116">
        <v>35000</v>
      </c>
      <c r="G24" s="116">
        <f t="shared" si="0"/>
        <v>1575000</v>
      </c>
    </row>
    <row r="25" spans="1:7" ht="12.75" customHeight="1" x14ac:dyDescent="0.25">
      <c r="A25" s="15"/>
      <c r="B25" s="23" t="s">
        <v>21</v>
      </c>
      <c r="C25" s="24"/>
      <c r="D25" s="24"/>
      <c r="E25" s="24"/>
      <c r="F25" s="25"/>
      <c r="G25" s="117">
        <f>SUM(G20:G24)</f>
        <v>2125000</v>
      </c>
    </row>
    <row r="26" spans="1:7" ht="12" customHeight="1" x14ac:dyDescent="0.25">
      <c r="A26" s="2"/>
      <c r="B26" s="16"/>
      <c r="C26" s="18"/>
      <c r="D26" s="18"/>
      <c r="E26" s="18"/>
      <c r="F26" s="26"/>
      <c r="G26" s="95"/>
    </row>
    <row r="27" spans="1:7" ht="12" customHeight="1" x14ac:dyDescent="0.25">
      <c r="A27" s="5"/>
      <c r="B27" s="27" t="s">
        <v>22</v>
      </c>
      <c r="C27" s="28"/>
      <c r="D27" s="29"/>
      <c r="E27" s="29"/>
      <c r="F27" s="30"/>
      <c r="G27" s="96"/>
    </row>
    <row r="28" spans="1:7" ht="24" customHeight="1" x14ac:dyDescent="0.25">
      <c r="A28" s="5"/>
      <c r="B28" s="31" t="s">
        <v>14</v>
      </c>
      <c r="C28" s="32" t="s">
        <v>15</v>
      </c>
      <c r="D28" s="32" t="s">
        <v>16</v>
      </c>
      <c r="E28" s="31" t="s">
        <v>58</v>
      </c>
      <c r="F28" s="32" t="s">
        <v>18</v>
      </c>
      <c r="G28" s="31" t="s">
        <v>19</v>
      </c>
    </row>
    <row r="29" spans="1:7" ht="12" customHeight="1" x14ac:dyDescent="0.25">
      <c r="A29" s="5"/>
      <c r="B29" s="33"/>
      <c r="C29" s="34" t="s">
        <v>58</v>
      </c>
      <c r="D29" s="34" t="s">
        <v>58</v>
      </c>
      <c r="E29" s="34" t="s">
        <v>58</v>
      </c>
      <c r="F29" s="86" t="s">
        <v>58</v>
      </c>
      <c r="G29" s="119"/>
    </row>
    <row r="30" spans="1:7" ht="12" customHeight="1" x14ac:dyDescent="0.25">
      <c r="A30" s="5"/>
      <c r="B30" s="35" t="s">
        <v>23</v>
      </c>
      <c r="C30" s="36"/>
      <c r="D30" s="36"/>
      <c r="E30" s="36"/>
      <c r="F30" s="37"/>
      <c r="G30" s="120"/>
    </row>
    <row r="31" spans="1:7" ht="12" customHeight="1" x14ac:dyDescent="0.25">
      <c r="A31" s="2"/>
      <c r="B31" s="38"/>
      <c r="C31" s="39"/>
      <c r="D31" s="39"/>
      <c r="E31" s="39"/>
      <c r="F31" s="40"/>
      <c r="G31" s="97"/>
    </row>
    <row r="32" spans="1:7" ht="12" customHeight="1" x14ac:dyDescent="0.25">
      <c r="A32" s="5"/>
      <c r="B32" s="27" t="s">
        <v>24</v>
      </c>
      <c r="C32" s="28"/>
      <c r="D32" s="29"/>
      <c r="E32" s="29"/>
      <c r="F32" s="30"/>
      <c r="G32" s="96"/>
    </row>
    <row r="33" spans="1:11" ht="24" customHeight="1" x14ac:dyDescent="0.25">
      <c r="A33" s="5"/>
      <c r="B33" s="41" t="s">
        <v>14</v>
      </c>
      <c r="C33" s="41" t="s">
        <v>15</v>
      </c>
      <c r="D33" s="41" t="s">
        <v>16</v>
      </c>
      <c r="E33" s="41" t="s">
        <v>17</v>
      </c>
      <c r="F33" s="42" t="s">
        <v>18</v>
      </c>
      <c r="G33" s="41" t="s">
        <v>19</v>
      </c>
    </row>
    <row r="34" spans="1:11" ht="12.75" customHeight="1" x14ac:dyDescent="0.25">
      <c r="A34" s="15"/>
      <c r="B34" s="128" t="s">
        <v>65</v>
      </c>
      <c r="C34" s="129" t="s">
        <v>25</v>
      </c>
      <c r="D34" s="131">
        <v>6</v>
      </c>
      <c r="E34" s="129" t="s">
        <v>85</v>
      </c>
      <c r="F34" s="132">
        <v>60000</v>
      </c>
      <c r="G34" s="116">
        <f>D34*F34</f>
        <v>360000</v>
      </c>
    </row>
    <row r="35" spans="1:11" ht="12.75" customHeight="1" x14ac:dyDescent="0.25">
      <c r="A35" s="15"/>
      <c r="B35" s="128" t="s">
        <v>83</v>
      </c>
      <c r="C35" s="129" t="s">
        <v>25</v>
      </c>
      <c r="D35" s="131">
        <v>1</v>
      </c>
      <c r="E35" s="129" t="s">
        <v>86</v>
      </c>
      <c r="F35" s="132">
        <v>100000</v>
      </c>
      <c r="G35" s="116">
        <f t="shared" ref="G35:G36" si="1">D35*F35</f>
        <v>100000</v>
      </c>
    </row>
    <row r="36" spans="1:11" ht="12.75" customHeight="1" x14ac:dyDescent="0.25">
      <c r="A36" s="15"/>
      <c r="B36" s="133" t="s">
        <v>84</v>
      </c>
      <c r="C36" s="129" t="s">
        <v>25</v>
      </c>
      <c r="D36" s="131">
        <v>1</v>
      </c>
      <c r="E36" s="131" t="s">
        <v>76</v>
      </c>
      <c r="F36" s="132">
        <v>120000</v>
      </c>
      <c r="G36" s="116">
        <f t="shared" si="1"/>
        <v>120000</v>
      </c>
    </row>
    <row r="37" spans="1:11" ht="12.75" customHeight="1" x14ac:dyDescent="0.25">
      <c r="A37" s="5"/>
      <c r="B37" s="43" t="s">
        <v>26</v>
      </c>
      <c r="C37" s="44"/>
      <c r="D37" s="44"/>
      <c r="E37" s="44"/>
      <c r="F37" s="44"/>
      <c r="G37" s="118">
        <f>SUM(G34:G36)</f>
        <v>580000</v>
      </c>
    </row>
    <row r="38" spans="1:11" ht="12" customHeight="1" x14ac:dyDescent="0.25">
      <c r="A38" s="2"/>
      <c r="B38" s="38"/>
      <c r="C38" s="39"/>
      <c r="D38" s="39"/>
      <c r="E38" s="39"/>
      <c r="F38" s="40"/>
      <c r="G38" s="97"/>
    </row>
    <row r="39" spans="1:11" ht="12" customHeight="1" x14ac:dyDescent="0.25">
      <c r="A39" s="5"/>
      <c r="B39" s="27" t="s">
        <v>27</v>
      </c>
      <c r="C39" s="28"/>
      <c r="D39" s="29"/>
      <c r="E39" s="29"/>
      <c r="F39" s="30"/>
      <c r="G39" s="96"/>
    </row>
    <row r="40" spans="1:11" ht="24" customHeight="1" x14ac:dyDescent="0.25">
      <c r="A40" s="5"/>
      <c r="B40" s="88" t="s">
        <v>28</v>
      </c>
      <c r="C40" s="88" t="s">
        <v>29</v>
      </c>
      <c r="D40" s="88" t="s">
        <v>30</v>
      </c>
      <c r="E40" s="88" t="s">
        <v>17</v>
      </c>
      <c r="F40" s="88" t="s">
        <v>18</v>
      </c>
      <c r="G40" s="98" t="s">
        <v>19</v>
      </c>
      <c r="K40" s="85"/>
    </row>
    <row r="41" spans="1:11" ht="12.75" customHeight="1" x14ac:dyDescent="0.25">
      <c r="A41" s="52"/>
      <c r="B41" s="134" t="s">
        <v>66</v>
      </c>
      <c r="C41" s="134"/>
      <c r="D41" s="134"/>
      <c r="E41" s="135"/>
      <c r="F41" s="136"/>
      <c r="G41" s="89"/>
      <c r="K41" s="85"/>
    </row>
    <row r="42" spans="1:11" ht="12.75" customHeight="1" x14ac:dyDescent="0.25">
      <c r="A42" s="52"/>
      <c r="B42" s="137" t="s">
        <v>87</v>
      </c>
      <c r="C42" s="138" t="s">
        <v>60</v>
      </c>
      <c r="D42" s="138">
        <v>200</v>
      </c>
      <c r="E42" s="138" t="s">
        <v>82</v>
      </c>
      <c r="F42" s="139">
        <v>1920</v>
      </c>
      <c r="G42" s="89">
        <f t="shared" ref="G42:G49" si="2">D42*F42</f>
        <v>384000</v>
      </c>
    </row>
    <row r="43" spans="1:11" ht="12.75" customHeight="1" x14ac:dyDescent="0.25">
      <c r="A43" s="52"/>
      <c r="B43" s="137" t="s">
        <v>59</v>
      </c>
      <c r="C43" s="138" t="s">
        <v>60</v>
      </c>
      <c r="D43" s="138">
        <v>230</v>
      </c>
      <c r="E43" s="138" t="s">
        <v>82</v>
      </c>
      <c r="F43" s="140">
        <v>1200</v>
      </c>
      <c r="G43" s="89">
        <f t="shared" si="2"/>
        <v>276000</v>
      </c>
    </row>
    <row r="44" spans="1:11" ht="12.75" customHeight="1" x14ac:dyDescent="0.25">
      <c r="A44" s="52"/>
      <c r="B44" s="128" t="s">
        <v>88</v>
      </c>
      <c r="C44" s="138" t="s">
        <v>67</v>
      </c>
      <c r="D44" s="129">
        <v>6</v>
      </c>
      <c r="E44" s="129" t="s">
        <v>82</v>
      </c>
      <c r="F44" s="139">
        <v>15000</v>
      </c>
      <c r="G44" s="89">
        <f t="shared" si="2"/>
        <v>90000</v>
      </c>
    </row>
    <row r="45" spans="1:11" ht="12.75" customHeight="1" x14ac:dyDescent="0.25">
      <c r="A45" s="52"/>
      <c r="B45" s="134" t="s">
        <v>68</v>
      </c>
      <c r="C45" s="138"/>
      <c r="D45" s="138"/>
      <c r="E45" s="138"/>
      <c r="F45" s="141"/>
      <c r="G45" s="89"/>
    </row>
    <row r="46" spans="1:11" ht="12.75" customHeight="1" x14ac:dyDescent="0.25">
      <c r="A46" s="52"/>
      <c r="B46" s="137" t="s">
        <v>104</v>
      </c>
      <c r="C46" s="138" t="s">
        <v>67</v>
      </c>
      <c r="D46" s="138">
        <v>6</v>
      </c>
      <c r="E46" s="138" t="s">
        <v>89</v>
      </c>
      <c r="F46" s="139">
        <v>20000</v>
      </c>
      <c r="G46" s="89">
        <f t="shared" si="2"/>
        <v>120000</v>
      </c>
    </row>
    <row r="47" spans="1:11" ht="12.75" customHeight="1" x14ac:dyDescent="0.25">
      <c r="A47" s="52"/>
      <c r="B47" s="134" t="s">
        <v>69</v>
      </c>
      <c r="C47" s="138"/>
      <c r="D47" s="129"/>
      <c r="E47" s="129"/>
      <c r="F47" s="139"/>
      <c r="G47" s="89"/>
    </row>
    <row r="48" spans="1:11" ht="12.75" customHeight="1" x14ac:dyDescent="0.25">
      <c r="A48" s="52"/>
      <c r="B48" s="137" t="s">
        <v>90</v>
      </c>
      <c r="C48" s="138" t="s">
        <v>67</v>
      </c>
      <c r="D48" s="129">
        <v>40</v>
      </c>
      <c r="E48" s="138" t="s">
        <v>93</v>
      </c>
      <c r="F48" s="139">
        <v>2000</v>
      </c>
      <c r="G48" s="89">
        <f t="shared" si="2"/>
        <v>80000</v>
      </c>
    </row>
    <row r="49" spans="1:9" ht="12.75" customHeight="1" x14ac:dyDescent="0.25">
      <c r="A49" s="52"/>
      <c r="B49" s="137" t="s">
        <v>91</v>
      </c>
      <c r="C49" s="138" t="s">
        <v>67</v>
      </c>
      <c r="D49" s="138">
        <v>2.5</v>
      </c>
      <c r="E49" s="138" t="s">
        <v>89</v>
      </c>
      <c r="F49" s="141">
        <v>17000</v>
      </c>
      <c r="G49" s="89">
        <f t="shared" si="2"/>
        <v>42500</v>
      </c>
    </row>
    <row r="50" spans="1:9" ht="12.75" customHeight="1" x14ac:dyDescent="0.25">
      <c r="A50" s="52"/>
      <c r="B50" s="137" t="s">
        <v>92</v>
      </c>
      <c r="C50" s="138" t="s">
        <v>67</v>
      </c>
      <c r="D50" s="138">
        <v>3</v>
      </c>
      <c r="E50" s="138" t="s">
        <v>94</v>
      </c>
      <c r="F50" s="141">
        <v>28000</v>
      </c>
      <c r="G50" s="89">
        <v>60000</v>
      </c>
    </row>
    <row r="51" spans="1:9" ht="13.5" customHeight="1" x14ac:dyDescent="0.25">
      <c r="A51" s="52"/>
      <c r="B51" s="111" t="s">
        <v>31</v>
      </c>
      <c r="C51" s="112"/>
      <c r="D51" s="112"/>
      <c r="E51" s="112"/>
      <c r="F51" s="113"/>
      <c r="G51" s="121">
        <f>SUM(G42:G50)</f>
        <v>1052500</v>
      </c>
    </row>
    <row r="52" spans="1:9" ht="12" customHeight="1" x14ac:dyDescent="0.25">
      <c r="A52" s="2"/>
      <c r="B52" s="106"/>
      <c r="C52" s="107"/>
      <c r="D52" s="107"/>
      <c r="E52" s="108"/>
      <c r="F52" s="109"/>
      <c r="G52" s="110"/>
    </row>
    <row r="53" spans="1:9" ht="12" customHeight="1" x14ac:dyDescent="0.25">
      <c r="A53" s="5"/>
      <c r="B53" s="142" t="s">
        <v>32</v>
      </c>
      <c r="C53" s="143"/>
      <c r="D53" s="144"/>
      <c r="E53" s="144"/>
      <c r="F53" s="145"/>
      <c r="G53" s="146"/>
    </row>
    <row r="54" spans="1:9" ht="24" customHeight="1" x14ac:dyDescent="0.25">
      <c r="A54" s="52"/>
      <c r="B54" s="151" t="s">
        <v>33</v>
      </c>
      <c r="C54" s="152" t="s">
        <v>29</v>
      </c>
      <c r="D54" s="152" t="s">
        <v>30</v>
      </c>
      <c r="E54" s="151" t="s">
        <v>17</v>
      </c>
      <c r="F54" s="152" t="s">
        <v>18</v>
      </c>
      <c r="G54" s="151" t="s">
        <v>19</v>
      </c>
    </row>
    <row r="55" spans="1:9" ht="16.5" customHeight="1" x14ac:dyDescent="0.25">
      <c r="A55" s="52"/>
      <c r="B55" s="104" t="s">
        <v>95</v>
      </c>
      <c r="C55" s="105" t="s">
        <v>73</v>
      </c>
      <c r="D55" s="105">
        <v>500</v>
      </c>
      <c r="E55" s="87" t="s">
        <v>76</v>
      </c>
      <c r="F55" s="89">
        <v>800</v>
      </c>
      <c r="G55" s="89">
        <v>400000</v>
      </c>
    </row>
    <row r="56" spans="1:9" ht="16.5" customHeight="1" x14ac:dyDescent="0.25">
      <c r="A56" s="52"/>
      <c r="B56" s="104" t="s">
        <v>96</v>
      </c>
      <c r="C56" s="105" t="s">
        <v>73</v>
      </c>
      <c r="D56" s="105">
        <v>5</v>
      </c>
      <c r="E56" s="87" t="s">
        <v>94</v>
      </c>
      <c r="F56" s="89">
        <v>25000</v>
      </c>
      <c r="G56" s="89">
        <v>67500</v>
      </c>
    </row>
    <row r="57" spans="1:9" ht="16.5" customHeight="1" x14ac:dyDescent="0.25">
      <c r="A57" s="52"/>
      <c r="B57" s="104" t="s">
        <v>97</v>
      </c>
      <c r="C57" s="105" t="s">
        <v>73</v>
      </c>
      <c r="D57" s="105">
        <v>3</v>
      </c>
      <c r="E57" s="87" t="s">
        <v>76</v>
      </c>
      <c r="F57" s="89">
        <v>80000</v>
      </c>
      <c r="G57" s="89">
        <v>240000</v>
      </c>
    </row>
    <row r="58" spans="1:9" ht="16.5" customHeight="1" x14ac:dyDescent="0.25">
      <c r="A58" s="52"/>
      <c r="B58" s="104" t="s">
        <v>72</v>
      </c>
      <c r="C58" s="105" t="s">
        <v>73</v>
      </c>
      <c r="D58" s="105">
        <v>1</v>
      </c>
      <c r="E58" s="87" t="s">
        <v>76</v>
      </c>
      <c r="F58" s="89">
        <v>130000</v>
      </c>
      <c r="G58" s="89">
        <v>130000</v>
      </c>
    </row>
    <row r="59" spans="1:9" ht="13.5" customHeight="1" x14ac:dyDescent="0.25">
      <c r="A59" s="5"/>
      <c r="B59" s="147" t="s">
        <v>34</v>
      </c>
      <c r="C59" s="148"/>
      <c r="D59" s="148"/>
      <c r="E59" s="149"/>
      <c r="F59" s="150"/>
      <c r="G59" s="121">
        <f>SUM(G55:G58)</f>
        <v>837500</v>
      </c>
      <c r="I59" s="114"/>
    </row>
    <row r="60" spans="1:9" ht="12" customHeight="1" x14ac:dyDescent="0.25">
      <c r="A60" s="2"/>
      <c r="B60" s="55"/>
      <c r="C60" s="55"/>
      <c r="D60" s="55"/>
      <c r="E60" s="55"/>
      <c r="F60" s="56"/>
      <c r="G60" s="99"/>
    </row>
    <row r="61" spans="1:9" ht="12" customHeight="1" x14ac:dyDescent="0.25">
      <c r="A61" s="52"/>
      <c r="B61" s="57" t="s">
        <v>35</v>
      </c>
      <c r="C61" s="58"/>
      <c r="D61" s="58"/>
      <c r="E61" s="58"/>
      <c r="F61" s="58"/>
      <c r="G61" s="170">
        <f>G25+G30+G37+G51+G59</f>
        <v>4595000</v>
      </c>
    </row>
    <row r="62" spans="1:9" ht="12" customHeight="1" x14ac:dyDescent="0.25">
      <c r="A62" s="52"/>
      <c r="B62" s="59" t="s">
        <v>36</v>
      </c>
      <c r="C62" s="46"/>
      <c r="D62" s="46"/>
      <c r="E62" s="46"/>
      <c r="F62" s="46"/>
      <c r="G62" s="171">
        <f>G61*0.05</f>
        <v>229750</v>
      </c>
    </row>
    <row r="63" spans="1:9" ht="12" customHeight="1" x14ac:dyDescent="0.25">
      <c r="A63" s="52"/>
      <c r="B63" s="60" t="s">
        <v>37</v>
      </c>
      <c r="C63" s="45"/>
      <c r="D63" s="45"/>
      <c r="E63" s="45"/>
      <c r="F63" s="45"/>
      <c r="G63" s="172">
        <f>G62+G61</f>
        <v>4824750</v>
      </c>
    </row>
    <row r="64" spans="1:9" ht="12" customHeight="1" x14ac:dyDescent="0.25">
      <c r="A64" s="52"/>
      <c r="B64" s="59" t="s">
        <v>38</v>
      </c>
      <c r="C64" s="46"/>
      <c r="D64" s="46"/>
      <c r="E64" s="46"/>
      <c r="F64" s="46"/>
      <c r="G64" s="171">
        <f>G11</f>
        <v>8100000</v>
      </c>
    </row>
    <row r="65" spans="1:7" ht="12" customHeight="1" x14ac:dyDescent="0.25">
      <c r="A65" s="52"/>
      <c r="B65" s="61" t="s">
        <v>39</v>
      </c>
      <c r="C65" s="62"/>
      <c r="D65" s="62"/>
      <c r="E65" s="62"/>
      <c r="F65" s="62"/>
      <c r="G65" s="170">
        <f>G64-G63</f>
        <v>3275250</v>
      </c>
    </row>
    <row r="66" spans="1:7" ht="12" customHeight="1" x14ac:dyDescent="0.25">
      <c r="A66" s="52"/>
      <c r="B66" s="53" t="s">
        <v>40</v>
      </c>
      <c r="C66" s="54"/>
      <c r="D66" s="54"/>
      <c r="E66" s="54"/>
      <c r="F66" s="54"/>
      <c r="G66" s="100"/>
    </row>
    <row r="67" spans="1:7" ht="12.75" customHeight="1" thickBot="1" x14ac:dyDescent="0.3">
      <c r="A67" s="52"/>
      <c r="B67" s="63"/>
      <c r="C67" s="54"/>
      <c r="D67" s="54"/>
      <c r="E67" s="54"/>
      <c r="F67" s="54"/>
      <c r="G67" s="100"/>
    </row>
    <row r="68" spans="1:7" ht="12" customHeight="1" x14ac:dyDescent="0.25">
      <c r="A68" s="52"/>
      <c r="B68" s="74" t="s">
        <v>41</v>
      </c>
      <c r="C68" s="75"/>
      <c r="D68" s="75"/>
      <c r="E68" s="75"/>
      <c r="F68" s="76"/>
      <c r="G68" s="100"/>
    </row>
    <row r="69" spans="1:7" ht="12" customHeight="1" x14ac:dyDescent="0.25">
      <c r="A69" s="52"/>
      <c r="B69" s="77" t="s">
        <v>42</v>
      </c>
      <c r="C69" s="51"/>
      <c r="D69" s="51"/>
      <c r="E69" s="51"/>
      <c r="F69" s="78"/>
      <c r="G69" s="100"/>
    </row>
    <row r="70" spans="1:7" ht="12" customHeight="1" x14ac:dyDescent="0.25">
      <c r="A70" s="52"/>
      <c r="B70" s="77" t="s">
        <v>43</v>
      </c>
      <c r="C70" s="51"/>
      <c r="D70" s="51"/>
      <c r="E70" s="51"/>
      <c r="F70" s="78"/>
      <c r="G70" s="100"/>
    </row>
    <row r="71" spans="1:7" ht="12" customHeight="1" x14ac:dyDescent="0.25">
      <c r="A71" s="52"/>
      <c r="B71" s="77" t="s">
        <v>44</v>
      </c>
      <c r="C71" s="51"/>
      <c r="D71" s="51"/>
      <c r="E71" s="51"/>
      <c r="F71" s="78"/>
      <c r="G71" s="100"/>
    </row>
    <row r="72" spans="1:7" ht="12" customHeight="1" x14ac:dyDescent="0.25">
      <c r="A72" s="52"/>
      <c r="B72" s="77" t="s">
        <v>45</v>
      </c>
      <c r="C72" s="51"/>
      <c r="D72" s="51"/>
      <c r="E72" s="51"/>
      <c r="F72" s="78"/>
      <c r="G72" s="100"/>
    </row>
    <row r="73" spans="1:7" ht="12" customHeight="1" x14ac:dyDescent="0.25">
      <c r="A73" s="52"/>
      <c r="B73" s="77" t="s">
        <v>46</v>
      </c>
      <c r="C73" s="51"/>
      <c r="D73" s="51"/>
      <c r="E73" s="51"/>
      <c r="F73" s="78"/>
      <c r="G73" s="100"/>
    </row>
    <row r="74" spans="1:7" ht="12.75" customHeight="1" thickBot="1" x14ac:dyDescent="0.3">
      <c r="A74" s="52"/>
      <c r="B74" s="79" t="s">
        <v>47</v>
      </c>
      <c r="C74" s="80"/>
      <c r="D74" s="80"/>
      <c r="E74" s="80"/>
      <c r="F74" s="81"/>
      <c r="G74" s="100"/>
    </row>
    <row r="75" spans="1:7" ht="12.75" customHeight="1" x14ac:dyDescent="0.25">
      <c r="A75" s="52"/>
      <c r="B75" s="72"/>
      <c r="C75" s="51"/>
      <c r="D75" s="51"/>
      <c r="E75" s="51"/>
      <c r="F75" s="51"/>
      <c r="G75" s="100"/>
    </row>
    <row r="76" spans="1:7" ht="15" customHeight="1" thickBot="1" x14ac:dyDescent="0.3">
      <c r="A76" s="52"/>
      <c r="B76" s="168" t="s">
        <v>48</v>
      </c>
      <c r="C76" s="169"/>
      <c r="D76" s="71"/>
      <c r="E76" s="47"/>
      <c r="F76" s="47"/>
      <c r="G76" s="100"/>
    </row>
    <row r="77" spans="1:7" ht="12" customHeight="1" x14ac:dyDescent="0.25">
      <c r="A77" s="52"/>
      <c r="B77" s="65" t="s">
        <v>33</v>
      </c>
      <c r="C77" s="122" t="s">
        <v>49</v>
      </c>
      <c r="D77" s="123" t="s">
        <v>50</v>
      </c>
      <c r="E77" s="47"/>
      <c r="F77" s="47"/>
      <c r="G77" s="100"/>
    </row>
    <row r="78" spans="1:7" ht="12" customHeight="1" x14ac:dyDescent="0.25">
      <c r="A78" s="52"/>
      <c r="B78" s="66" t="s">
        <v>51</v>
      </c>
      <c r="C78" s="48">
        <f>G25</f>
        <v>2125000</v>
      </c>
      <c r="D78" s="67">
        <f>(C78/C84)</f>
        <v>0.44043732835898231</v>
      </c>
      <c r="E78" s="47"/>
      <c r="F78" s="47"/>
      <c r="G78" s="100"/>
    </row>
    <row r="79" spans="1:7" ht="12" customHeight="1" x14ac:dyDescent="0.25">
      <c r="A79" s="52"/>
      <c r="B79" s="66" t="s">
        <v>52</v>
      </c>
      <c r="C79" s="48">
        <f>G30</f>
        <v>0</v>
      </c>
      <c r="D79" s="67">
        <v>0</v>
      </c>
      <c r="E79" s="47"/>
      <c r="F79" s="47"/>
      <c r="G79" s="100"/>
    </row>
    <row r="80" spans="1:7" ht="12" customHeight="1" x14ac:dyDescent="0.25">
      <c r="A80" s="52"/>
      <c r="B80" s="66" t="s">
        <v>53</v>
      </c>
      <c r="C80" s="48">
        <f>G37</f>
        <v>580000</v>
      </c>
      <c r="D80" s="67">
        <f>(C80/C84)</f>
        <v>0.12021348256386341</v>
      </c>
      <c r="E80" s="47"/>
      <c r="F80" s="47"/>
      <c r="G80" s="100"/>
    </row>
    <row r="81" spans="1:7" ht="12" customHeight="1" x14ac:dyDescent="0.25">
      <c r="A81" s="52"/>
      <c r="B81" s="66" t="s">
        <v>28</v>
      </c>
      <c r="C81" s="48">
        <f>G51</f>
        <v>1052500</v>
      </c>
      <c r="D81" s="67">
        <f>(C81/C84)</f>
        <v>0.21814601792839008</v>
      </c>
      <c r="E81" s="47"/>
      <c r="F81" s="47"/>
      <c r="G81" s="100"/>
    </row>
    <row r="82" spans="1:7" ht="12" customHeight="1" x14ac:dyDescent="0.25">
      <c r="A82" s="52"/>
      <c r="B82" s="66" t="s">
        <v>54</v>
      </c>
      <c r="C82" s="49">
        <f>G59</f>
        <v>837500</v>
      </c>
      <c r="D82" s="67">
        <f>(C82/C84)</f>
        <v>0.17358412352971656</v>
      </c>
      <c r="E82" s="50"/>
      <c r="F82" s="50"/>
      <c r="G82" s="100"/>
    </row>
    <row r="83" spans="1:7" ht="12" customHeight="1" x14ac:dyDescent="0.25">
      <c r="A83" s="52"/>
      <c r="B83" s="66" t="s">
        <v>55</v>
      </c>
      <c r="C83" s="49">
        <f>G62</f>
        <v>229750</v>
      </c>
      <c r="D83" s="67">
        <f>(C83/C84)</f>
        <v>4.7619047619047616E-2</v>
      </c>
      <c r="E83" s="50"/>
      <c r="F83" s="50"/>
      <c r="G83" s="100"/>
    </row>
    <row r="84" spans="1:7" ht="12.75" customHeight="1" thickBot="1" x14ac:dyDescent="0.3">
      <c r="A84" s="52"/>
      <c r="B84" s="68" t="s">
        <v>56</v>
      </c>
      <c r="C84" s="69">
        <f>SUM(C78:C83)</f>
        <v>4824750</v>
      </c>
      <c r="D84" s="70">
        <f>SUM(D78:D83)</f>
        <v>1</v>
      </c>
      <c r="E84" s="50"/>
      <c r="F84" s="50"/>
      <c r="G84" s="100"/>
    </row>
    <row r="85" spans="1:7" ht="12" customHeight="1" x14ac:dyDescent="0.25">
      <c r="A85" s="52"/>
      <c r="B85" s="63"/>
      <c r="C85" s="54"/>
      <c r="D85" s="54"/>
      <c r="E85" s="54"/>
      <c r="F85" s="54"/>
      <c r="G85" s="100"/>
    </row>
    <row r="86" spans="1:7" ht="12.75" customHeight="1" thickBot="1" x14ac:dyDescent="0.3">
      <c r="A86" s="52"/>
      <c r="B86" s="64"/>
      <c r="C86" s="54"/>
      <c r="D86" s="54"/>
      <c r="E86" s="54"/>
      <c r="F86" s="54"/>
      <c r="G86" s="100"/>
    </row>
    <row r="87" spans="1:7" ht="12" customHeight="1" thickBot="1" x14ac:dyDescent="0.3">
      <c r="A87" s="52"/>
      <c r="B87" s="165" t="s">
        <v>100</v>
      </c>
      <c r="C87" s="166"/>
      <c r="D87" s="166"/>
      <c r="E87" s="167"/>
      <c r="F87" s="50"/>
      <c r="G87" s="100"/>
    </row>
    <row r="88" spans="1:7" ht="12" customHeight="1" x14ac:dyDescent="0.25">
      <c r="A88" s="52"/>
      <c r="B88" s="83" t="s">
        <v>101</v>
      </c>
      <c r="C88" s="115">
        <v>4000</v>
      </c>
      <c r="D88" s="115">
        <v>6000</v>
      </c>
      <c r="E88" s="115">
        <v>8000</v>
      </c>
      <c r="F88" s="82"/>
      <c r="G88" s="101"/>
    </row>
    <row r="89" spans="1:7" ht="12.75" customHeight="1" thickBot="1" x14ac:dyDescent="0.3">
      <c r="A89" s="52"/>
      <c r="B89" s="68" t="s">
        <v>102</v>
      </c>
      <c r="C89" s="69">
        <f>(G63/C88)</f>
        <v>1206.1875</v>
      </c>
      <c r="D89" s="69">
        <f>(G63/D88)</f>
        <v>804.125</v>
      </c>
      <c r="E89" s="84">
        <f>(G63/E88)</f>
        <v>603.09375</v>
      </c>
      <c r="F89" s="82"/>
      <c r="G89" s="101"/>
    </row>
    <row r="90" spans="1:7" ht="15.75" customHeight="1" x14ac:dyDescent="0.25">
      <c r="A90" s="52"/>
      <c r="B90" s="73" t="s">
        <v>57</v>
      </c>
      <c r="C90" s="51"/>
      <c r="D90" s="51"/>
      <c r="E90" s="51"/>
      <c r="F90" s="51"/>
      <c r="G90" s="102"/>
    </row>
  </sheetData>
  <mergeCells count="9">
    <mergeCell ref="E8:F8"/>
    <mergeCell ref="E13:F13"/>
    <mergeCell ref="E14:F14"/>
    <mergeCell ref="B16:G16"/>
    <mergeCell ref="B87:E87"/>
    <mergeCell ref="B76:C76"/>
    <mergeCell ref="E12:F12"/>
    <mergeCell ref="E10:F10"/>
    <mergeCell ref="E9:F9"/>
  </mergeCells>
  <pageMargins left="0.74803149606299213" right="0.74803149606299213" top="0.98425196850393704" bottom="0.98425196850393704" header="0" footer="0"/>
  <pageSetup paperSize="14" scale="78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PALTO</vt:lpstr>
      <vt:lpstr>PALTO!Área_de_impresión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2022-06-17T12:06:20Z</cp:lastPrinted>
  <dcterms:created xsi:type="dcterms:W3CDTF">2020-11-27T12:49:26Z</dcterms:created>
  <dcterms:modified xsi:type="dcterms:W3CDTF">2022-06-17T12:06:22Z</dcterms:modified>
</cp:coreProperties>
</file>