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Casablanca/"/>
    </mc:Choice>
  </mc:AlternateContent>
  <xr:revisionPtr revIDLastSave="1" documentId="11_9622CDC0D237A0968163A920EBEDBB2500D034D5" xr6:coauthVersionLast="47" xr6:coauthVersionMax="47" xr10:uidLastSave="{0C27DF1C-763B-4B2B-BBFD-3D02BD67EBD6}"/>
  <bookViews>
    <workbookView xWindow="-120" yWindow="-120" windowWidth="20730" windowHeight="11040" xr2:uid="{00000000-000D-0000-FFFF-FFFF00000000}"/>
  </bookViews>
  <sheets>
    <sheet name="palto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2" l="1"/>
  <c r="F47" i="2"/>
  <c r="F48" i="2"/>
  <c r="G48" i="2" s="1"/>
  <c r="F49" i="2"/>
  <c r="G49" i="2" s="1"/>
  <c r="F50" i="2"/>
  <c r="F51" i="2"/>
  <c r="F52" i="2"/>
  <c r="F53" i="2"/>
  <c r="G53" i="2" s="1"/>
  <c r="F54" i="2"/>
  <c r="F45" i="2"/>
  <c r="G45" i="2" s="1"/>
  <c r="C84" i="2"/>
  <c r="G63" i="2"/>
  <c r="G62" i="2"/>
  <c r="G61" i="2"/>
  <c r="G60" i="2"/>
  <c r="G54" i="2"/>
  <c r="G47" i="2"/>
  <c r="G46" i="2"/>
  <c r="G39" i="2"/>
  <c r="G40" i="2" s="1"/>
  <c r="C85" i="2" s="1"/>
  <c r="G38" i="2"/>
  <c r="G37" i="2"/>
  <c r="G36" i="2"/>
  <c r="G26" i="2"/>
  <c r="G25" i="2"/>
  <c r="G24" i="2"/>
  <c r="G23" i="2"/>
  <c r="G22" i="2"/>
  <c r="G21" i="2"/>
  <c r="G12" i="2"/>
  <c r="G69" i="2" s="1"/>
  <c r="G27" i="2" l="1"/>
  <c r="G64" i="2"/>
  <c r="C87" i="2" s="1"/>
  <c r="G56" i="2"/>
  <c r="C86" i="2" s="1"/>
  <c r="C83" i="2"/>
  <c r="G62" i="1"/>
  <c r="G60" i="1"/>
  <c r="G54" i="1"/>
  <c r="G53" i="1"/>
  <c r="G49" i="1"/>
  <c r="G48" i="1"/>
  <c r="G47" i="1"/>
  <c r="G46" i="1"/>
  <c r="G45" i="1"/>
  <c r="G39" i="1"/>
  <c r="G38" i="1"/>
  <c r="G37" i="1"/>
  <c r="G36" i="1"/>
  <c r="G26" i="1"/>
  <c r="G61" i="1"/>
  <c r="G25" i="1"/>
  <c r="G24" i="1"/>
  <c r="G23" i="1"/>
  <c r="G22" i="1"/>
  <c r="G21" i="1"/>
  <c r="G12" i="1"/>
  <c r="G66" i="2" l="1"/>
  <c r="G67" i="2" s="1"/>
  <c r="G68" i="2" s="1"/>
  <c r="C84" i="1"/>
  <c r="G63" i="1"/>
  <c r="G64" i="1" s="1"/>
  <c r="C88" i="2" l="1"/>
  <c r="C89" i="2" s="1"/>
  <c r="D83" i="2" s="1"/>
  <c r="C94" i="2"/>
  <c r="E94" i="2"/>
  <c r="D94" i="2"/>
  <c r="G70" i="2"/>
  <c r="G27" i="1"/>
  <c r="C87" i="1"/>
  <c r="G69" i="1"/>
  <c r="D85" i="2" l="1"/>
  <c r="D87" i="2"/>
  <c r="D88" i="2"/>
  <c r="D86" i="2"/>
  <c r="C83" i="1"/>
  <c r="G56" i="1"/>
  <c r="C86" i="1" s="1"/>
  <c r="G40" i="1"/>
  <c r="C85" i="1" s="1"/>
  <c r="D89" i="2" l="1"/>
  <c r="G66" i="1"/>
  <c r="G67" i="1" s="1"/>
  <c r="G68" i="1" l="1"/>
  <c r="D94" i="1" s="1"/>
  <c r="C88" i="1"/>
  <c r="C94" i="1" l="1"/>
  <c r="E94" i="1"/>
  <c r="G70" i="1"/>
  <c r="C89" i="1"/>
  <c r="D87" i="1" l="1"/>
  <c r="D85" i="1"/>
  <c r="D86" i="1"/>
  <c r="D83" i="1"/>
  <c r="D88" i="1"/>
  <c r="D89" i="1" l="1"/>
</calcChain>
</file>

<file path=xl/sharedStrings.xml><?xml version="1.0" encoding="utf-8"?>
<sst xmlns="http://schemas.openxmlformats.org/spreadsheetml/2006/main" count="326" uniqueCount="118">
  <si>
    <t>RUBRO O CULTIVO</t>
  </si>
  <si>
    <t>VARIEDAD</t>
  </si>
  <si>
    <t>FECHA ESTIMADA  PRECIO VENTA</t>
  </si>
  <si>
    <t>NIVEL TECNOLÓGICO</t>
  </si>
  <si>
    <t>REGIÓN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</si>
  <si>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</si>
  <si>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</si>
  <si>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</si>
  <si>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</si>
  <si>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</si>
  <si>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</si>
  <si>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</si>
  <si>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</si>
  <si>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</si>
  <si>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</si>
  <si>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</si>
  <si>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</si>
  <si>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</si>
  <si>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</si>
  <si>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</si>
  <si>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</si>
  <si>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</si>
  <si>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</si>
  <si>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</si>
  <si>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</si>
  <si>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</si>
  <si>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</si>
  <si>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</si>
  <si>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</si>
  <si>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</si>
  <si>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</si>
  <si>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</si>
  <si>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</si>
  <si>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</si>
  <si>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</si>
  <si>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</si>
  <si>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</si>
  <si>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</si>
  <si>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</si>
  <si>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</si>
  <si>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</si>
  <si>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</si>
  <si>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</si>
  <si>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</si>
  <si>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</si>
  <si>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</si>
  <si>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</si>
  <si>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</si>
  <si>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</si>
  <si>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</si>
  <si>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</si>
  <si>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</si>
  <si>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</si>
  <si>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</si>
  <si>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</si>
  <si>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</si>
  <si>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</si>
  <si>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Costo unitario ($/qqm) (*)</t>
  </si>
  <si>
    <t>(*): Este valor representa el valor mìnimo de venta del producto</t>
  </si>
  <si>
    <t>JA</t>
  </si>
  <si>
    <t>VALPARAISO</t>
  </si>
  <si>
    <t>INGRESO ESPERADO, CON IVA ($)</t>
  </si>
  <si>
    <t>ÁREA</t>
  </si>
  <si>
    <t>DESTINO PRODUCCIÓN</t>
  </si>
  <si>
    <t>traslado feria y costo ingreso</t>
  </si>
  <si>
    <t>marzo</t>
  </si>
  <si>
    <t>Rendimiento (Kg/hà)</t>
  </si>
  <si>
    <t>PALTO HASS</t>
  </si>
  <si>
    <t>HASS</t>
  </si>
  <si>
    <t>Dic/Mayo</t>
  </si>
  <si>
    <t>BAJO</t>
  </si>
  <si>
    <t>PRECIO ESPERADO ($/kg)</t>
  </si>
  <si>
    <t>Casablanca</t>
  </si>
  <si>
    <t>MERCADO INTERNO REGIONAL</t>
  </si>
  <si>
    <t>Algarrobo/San José</t>
  </si>
  <si>
    <t>Dic a  Mayo</t>
  </si>
  <si>
    <t>Sequía</t>
  </si>
  <si>
    <t>RENDIMIENTO (kg/Há.)</t>
  </si>
  <si>
    <t>Limpieza Ramillas Poda</t>
  </si>
  <si>
    <t>Sep/Dic</t>
  </si>
  <si>
    <t>Pintar cortes poda</t>
  </si>
  <si>
    <t>Revisión de líneas</t>
  </si>
  <si>
    <t>Agosto</t>
  </si>
  <si>
    <t>Muestreo Análisis Suelo</t>
  </si>
  <si>
    <t>Gl</t>
  </si>
  <si>
    <t>Fertirrigacion</t>
  </si>
  <si>
    <t>Ago/May</t>
  </si>
  <si>
    <t>Colocación de puntales</t>
  </si>
  <si>
    <t>Oct/Mar</t>
  </si>
  <si>
    <t>CONTROL MALEZA- DESBROZADORA</t>
  </si>
  <si>
    <t>Oct/dic</t>
  </si>
  <si>
    <t>Muestreo Analisis Foliar</t>
  </si>
  <si>
    <t>Mar/Abr</t>
  </si>
  <si>
    <t>Cosecha y selección</t>
  </si>
  <si>
    <t>Feb/Abr</t>
  </si>
  <si>
    <t>Aplicación Fitosanitario</t>
  </si>
  <si>
    <t>Nov/Dic</t>
  </si>
  <si>
    <t>Ene/Feb</t>
  </si>
  <si>
    <t>Acarreo</t>
  </si>
  <si>
    <t>Úrea</t>
  </si>
  <si>
    <t>SepAbr</t>
  </si>
  <si>
    <t>Nitrato de Potasio</t>
  </si>
  <si>
    <t>Sep/Abr</t>
  </si>
  <si>
    <t>Ácido Fosfórico</t>
  </si>
  <si>
    <t>Oct/Abr</t>
  </si>
  <si>
    <t>Ácido Bórico</t>
  </si>
  <si>
    <t>Guano</t>
  </si>
  <si>
    <t>m3</t>
  </si>
  <si>
    <t>May/Jul</t>
  </si>
  <si>
    <t>FOLIARES</t>
  </si>
  <si>
    <t>Análisis foliar</t>
  </si>
  <si>
    <t>c/u</t>
  </si>
  <si>
    <t>Latex</t>
  </si>
  <si>
    <t>Galón</t>
  </si>
  <si>
    <t>Jun/Jul</t>
  </si>
  <si>
    <t>lt</t>
  </si>
  <si>
    <t>Karate Zeon</t>
  </si>
  <si>
    <t>ESCENARIOS COSTO UNITARIO  (kilo)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</si>
</sst>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b/>
      <sz val="7"/>
      <name val="Calibri"/>
      <family val="2"/>
    </font>
    <font>
      <b/>
      <sz val="9"/>
      <name val="Calibri"/>
      <family val="2"/>
    </font>
    <font>
      <sz val="9"/>
      <color theme="0"/>
      <name val="Calibri"/>
      <family val="2"/>
    </font>
    <font>
      <sz val="7"/>
      <color rgb="FF000000"/>
      <name val="Calibri"/>
      <family val="2"/>
    </font>
    <font>
      <sz val="7"/>
      <name val="Calibri"/>
      <family val="2"/>
    </font>
    <font>
      <b/>
      <sz val="7"/>
      <color rgb="FF000000"/>
      <name val="Calibri"/>
      <family val="2"/>
    </font>
    <font>
      <sz val="10"/>
      <name val="Arial"/>
      <family val="2"/>
    </font>
    <font>
      <sz val="11"/>
      <color theme="0"/>
      <name val="Calibri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3">
    <xf numFmtId="0" fontId="0" fillId="0" borderId="0" applyNumberFormat="0" applyFill="0" applyBorder="0" applyProtection="0"/>
    <xf numFmtId="43" fontId="23" fillId="0" borderId="21" applyFont="0" applyFill="0" applyBorder="0" applyAlignment="0" applyProtection="0"/>
    <xf numFmtId="41" fontId="25" fillId="0" borderId="0" applyFont="0" applyFill="0" applyBorder="0" applyAlignment="0" applyProtection="0"/>
  </cellStyleXfs>
  <cellXfs count="17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5" fillId="3" borderId="6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vertical="center"/>
    </xf>
    <xf numFmtId="3" fontId="5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12" fillId="6" borderId="21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3" fontId="10" fillId="2" borderId="6" xfId="0" applyNumberFormat="1" applyFont="1" applyFill="1" applyBorder="1" applyAlignment="1">
      <alignment vertical="center"/>
    </xf>
    <xf numFmtId="0" fontId="10" fillId="2" borderId="6" xfId="0" applyNumberFormat="1" applyFont="1" applyFill="1" applyBorder="1" applyAlignment="1">
      <alignment vertical="center"/>
    </xf>
    <xf numFmtId="166" fontId="10" fillId="2" borderId="6" xfId="0" applyNumberFormat="1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4" fillId="2" borderId="21" xfId="0" applyNumberFormat="1" applyFont="1" applyFill="1" applyBorder="1" applyAlignment="1">
      <alignment vertical="center"/>
    </xf>
    <xf numFmtId="0" fontId="12" fillId="2" borderId="21" xfId="0" applyFont="1" applyFill="1" applyBorder="1" applyAlignment="1"/>
    <xf numFmtId="0" fontId="0" fillId="2" borderId="23" xfId="0" applyFont="1" applyFill="1" applyBorder="1" applyAlignment="1"/>
    <xf numFmtId="49" fontId="0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0" fontId="2" fillId="2" borderId="24" xfId="0" applyFont="1" applyFill="1" applyBorder="1" applyAlignment="1"/>
    <xf numFmtId="3" fontId="2" fillId="2" borderId="24" xfId="0" applyNumberFormat="1" applyFont="1" applyFill="1" applyBorder="1" applyAlignment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13" fillId="2" borderId="21" xfId="0" applyFont="1" applyFill="1" applyBorder="1" applyAlignment="1">
      <alignment vertical="center"/>
    </xf>
    <xf numFmtId="49" fontId="10" fillId="7" borderId="32" xfId="0" applyNumberFormat="1" applyFont="1" applyFill="1" applyBorder="1" applyAlignment="1">
      <alignment vertical="center"/>
    </xf>
    <xf numFmtId="49" fontId="12" fillId="7" borderId="33" xfId="0" applyNumberFormat="1" applyFont="1" applyFill="1" applyBorder="1" applyAlignment="1"/>
    <xf numFmtId="49" fontId="10" fillId="2" borderId="34" xfId="0" applyNumberFormat="1" applyFont="1" applyFill="1" applyBorder="1" applyAlignment="1">
      <alignment vertical="center"/>
    </xf>
    <xf numFmtId="9" fontId="12" fillId="2" borderId="35" xfId="0" applyNumberFormat="1" applyFont="1" applyFill="1" applyBorder="1" applyAlignment="1"/>
    <xf numFmtId="49" fontId="10" fillId="7" borderId="36" xfId="0" applyNumberFormat="1" applyFont="1" applyFill="1" applyBorder="1" applyAlignment="1">
      <alignment vertical="center"/>
    </xf>
    <xf numFmtId="166" fontId="10" fillId="7" borderId="37" xfId="0" applyNumberFormat="1" applyFont="1" applyFill="1" applyBorder="1" applyAlignment="1">
      <alignment vertical="center"/>
    </xf>
    <xf numFmtId="9" fontId="10" fillId="7" borderId="38" xfId="0" applyNumberFormat="1" applyFont="1" applyFill="1" applyBorder="1" applyAlignment="1">
      <alignment vertical="center"/>
    </xf>
    <xf numFmtId="0" fontId="12" fillId="8" borderId="41" xfId="0" applyFont="1" applyFill="1" applyBorder="1" applyAlignment="1"/>
    <xf numFmtId="0" fontId="12" fillId="2" borderId="21" xfId="0" applyFont="1" applyFill="1" applyBorder="1" applyAlignment="1">
      <alignment vertical="center"/>
    </xf>
    <xf numFmtId="49" fontId="12" fillId="2" borderId="21" xfId="0" applyNumberFormat="1" applyFont="1" applyFill="1" applyBorder="1" applyAlignment="1">
      <alignment vertical="center"/>
    </xf>
    <xf numFmtId="49" fontId="10" fillId="2" borderId="42" xfId="0" applyNumberFormat="1" applyFont="1" applyFill="1" applyBorder="1" applyAlignment="1">
      <alignment vertical="center"/>
    </xf>
    <xf numFmtId="0" fontId="12" fillId="2" borderId="43" xfId="0" applyFont="1" applyFill="1" applyBorder="1" applyAlignment="1"/>
    <xf numFmtId="0" fontId="12" fillId="2" borderId="44" xfId="0" applyFont="1" applyFill="1" applyBorder="1" applyAlignment="1"/>
    <xf numFmtId="49" fontId="12" fillId="2" borderId="45" xfId="0" applyNumberFormat="1" applyFont="1" applyFill="1" applyBorder="1" applyAlignment="1">
      <alignment vertical="center"/>
    </xf>
    <xf numFmtId="0" fontId="12" fillId="2" borderId="46" xfId="0" applyFont="1" applyFill="1" applyBorder="1" applyAlignment="1"/>
    <xf numFmtId="49" fontId="12" fillId="2" borderId="47" xfId="0" applyNumberFormat="1" applyFont="1" applyFill="1" applyBorder="1" applyAlignment="1">
      <alignment vertical="center"/>
    </xf>
    <xf numFmtId="0" fontId="12" fillId="2" borderId="48" xfId="0" applyFont="1" applyFill="1" applyBorder="1" applyAlignment="1"/>
    <xf numFmtId="0" fontId="12" fillId="2" borderId="49" xfId="0" applyFont="1" applyFill="1" applyBorder="1" applyAlignment="1"/>
    <xf numFmtId="0" fontId="10" fillId="6" borderId="21" xfId="0" applyFont="1" applyFill="1" applyBorder="1" applyAlignment="1">
      <alignment vertical="center"/>
    </xf>
    <xf numFmtId="0" fontId="7" fillId="8" borderId="20" xfId="0" applyFont="1" applyFill="1" applyBorder="1" applyAlignment="1">
      <alignment vertical="center"/>
    </xf>
    <xf numFmtId="49" fontId="15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49" fontId="10" fillId="7" borderId="51" xfId="0" applyNumberFormat="1" applyFont="1" applyFill="1" applyBorder="1" applyAlignment="1">
      <alignment vertical="center"/>
    </xf>
    <xf numFmtId="0" fontId="10" fillId="7" borderId="52" xfId="0" applyNumberFormat="1" applyFont="1" applyFill="1" applyBorder="1" applyAlignment="1">
      <alignment vertical="center"/>
    </xf>
    <xf numFmtId="0" fontId="10" fillId="7" borderId="53" xfId="0" applyNumberFormat="1" applyFont="1" applyFill="1" applyBorder="1" applyAlignment="1">
      <alignment vertical="center"/>
    </xf>
    <xf numFmtId="166" fontId="10" fillId="7" borderId="38" xfId="0" applyNumberFormat="1" applyFont="1" applyFill="1" applyBorder="1" applyAlignment="1">
      <alignment vertical="center"/>
    </xf>
    <xf numFmtId="0" fontId="0" fillId="0" borderId="21" xfId="0" applyNumberFormat="1" applyFont="1" applyBorder="1" applyAlignment="1"/>
    <xf numFmtId="0" fontId="17" fillId="6" borderId="21" xfId="0" applyFont="1" applyFill="1" applyBorder="1" applyAlignment="1">
      <alignment vertical="center"/>
    </xf>
    <xf numFmtId="165" fontId="18" fillId="2" borderId="21" xfId="0" applyNumberFormat="1" applyFont="1" applyFill="1" applyBorder="1" applyAlignment="1">
      <alignment vertical="center"/>
    </xf>
    <xf numFmtId="166" fontId="17" fillId="6" borderId="21" xfId="0" applyNumberFormat="1" applyFont="1" applyFill="1" applyBorder="1" applyAlignment="1">
      <alignment vertical="center"/>
    </xf>
    <xf numFmtId="0" fontId="19" fillId="3" borderId="15" xfId="0" applyFont="1" applyFill="1" applyBorder="1" applyAlignment="1">
      <alignment vertical="center"/>
    </xf>
    <xf numFmtId="0" fontId="20" fillId="0" borderId="54" xfId="0" applyFont="1" applyBorder="1" applyAlignment="1">
      <alignment vertical="center" wrapText="1"/>
    </xf>
    <xf numFmtId="0" fontId="20" fillId="9" borderId="54" xfId="0" applyFont="1" applyFill="1" applyBorder="1" applyAlignment="1">
      <alignment horizontal="right" vertical="center"/>
    </xf>
    <xf numFmtId="0" fontId="20" fillId="0" borderId="21" xfId="0" applyFont="1" applyBorder="1" applyAlignment="1">
      <alignment vertical="center"/>
    </xf>
    <xf numFmtId="17" fontId="20" fillId="9" borderId="54" xfId="0" applyNumberFormat="1" applyFont="1" applyFill="1" applyBorder="1" applyAlignment="1">
      <alignment horizontal="right" vertical="center"/>
    </xf>
    <xf numFmtId="0" fontId="20" fillId="0" borderId="54" xfId="0" applyFont="1" applyBorder="1" applyAlignment="1">
      <alignment horizontal="right" vertical="center" wrapText="1"/>
    </xf>
    <xf numFmtId="3" fontId="21" fillId="0" borderId="54" xfId="0" applyNumberFormat="1" applyFont="1" applyBorder="1" applyAlignment="1">
      <alignment horizontal="right" vertical="center"/>
    </xf>
    <xf numFmtId="0" fontId="20" fillId="0" borderId="54" xfId="0" applyFont="1" applyBorder="1" applyAlignment="1">
      <alignment horizontal="right" vertical="center"/>
    </xf>
    <xf numFmtId="3" fontId="22" fillId="0" borderId="54" xfId="0" applyNumberFormat="1" applyFont="1" applyBorder="1" applyAlignment="1">
      <alignment horizontal="right" vertical="center"/>
    </xf>
    <xf numFmtId="0" fontId="20" fillId="9" borderId="54" xfId="0" applyFont="1" applyFill="1" applyBorder="1" applyAlignment="1">
      <alignment horizontal="right" vertical="center" wrapText="1"/>
    </xf>
    <xf numFmtId="17" fontId="20" fillId="0" borderId="54" xfId="0" applyNumberFormat="1" applyFont="1" applyFill="1" applyBorder="1" applyAlignment="1">
      <alignment horizontal="right" vertical="center"/>
    </xf>
    <xf numFmtId="0" fontId="20" fillId="0" borderId="54" xfId="0" applyFont="1" applyBorder="1" applyAlignment="1">
      <alignment vertical="center"/>
    </xf>
    <xf numFmtId="0" fontId="20" fillId="0" borderId="54" xfId="0" applyFont="1" applyBorder="1" applyAlignment="1">
      <alignment horizontal="center" vertical="center"/>
    </xf>
    <xf numFmtId="0" fontId="20" fillId="9" borderId="54" xfId="0" applyFont="1" applyFill="1" applyBorder="1" applyAlignment="1">
      <alignment horizontal="center" vertical="center" wrapText="1"/>
    </xf>
    <xf numFmtId="3" fontId="21" fillId="0" borderId="54" xfId="0" applyNumberFormat="1" applyFont="1" applyBorder="1" applyAlignment="1">
      <alignment vertical="center"/>
    </xf>
    <xf numFmtId="0" fontId="21" fillId="0" borderId="54" xfId="0" applyFont="1" applyBorder="1" applyAlignment="1">
      <alignment horizontal="center" vertical="center"/>
    </xf>
    <xf numFmtId="0" fontId="20" fillId="9" borderId="54" xfId="0" applyFont="1" applyFill="1" applyBorder="1" applyAlignment="1">
      <alignment horizontal="center" vertical="center"/>
    </xf>
    <xf numFmtId="3" fontId="20" fillId="0" borderId="54" xfId="0" applyNumberFormat="1" applyFont="1" applyBorder="1" applyAlignment="1">
      <alignment vertical="center"/>
    </xf>
    <xf numFmtId="49" fontId="1" fillId="3" borderId="55" xfId="0" applyNumberFormat="1" applyFont="1" applyFill="1" applyBorder="1" applyAlignment="1">
      <alignment horizontal="center" vertical="center"/>
    </xf>
    <xf numFmtId="49" fontId="1" fillId="3" borderId="55" xfId="0" applyNumberFormat="1" applyFont="1" applyFill="1" applyBorder="1" applyAlignment="1">
      <alignment horizontal="center" vertical="center" wrapText="1"/>
    </xf>
    <xf numFmtId="0" fontId="0" fillId="0" borderId="23" xfId="0" applyFont="1" applyFill="1" applyBorder="1" applyAlignment="1"/>
    <xf numFmtId="0" fontId="0" fillId="0" borderId="0" xfId="0" applyNumberFormat="1" applyFont="1" applyFill="1" applyAlignment="1"/>
    <xf numFmtId="0" fontId="0" fillId="0" borderId="0" xfId="0" applyFont="1" applyFill="1" applyAlignment="1"/>
    <xf numFmtId="0" fontId="20" fillId="0" borderId="56" xfId="0" applyFont="1" applyBorder="1" applyAlignment="1">
      <alignment vertical="center"/>
    </xf>
    <xf numFmtId="0" fontId="20" fillId="0" borderId="56" xfId="0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0" fillId="9" borderId="56" xfId="0" applyFont="1" applyFill="1" applyBorder="1" applyAlignment="1">
      <alignment horizontal="center" vertical="center"/>
    </xf>
    <xf numFmtId="3" fontId="20" fillId="0" borderId="56" xfId="0" applyNumberFormat="1" applyFont="1" applyBorder="1" applyAlignment="1">
      <alignment vertical="center"/>
    </xf>
    <xf numFmtId="3" fontId="21" fillId="0" borderId="56" xfId="0" applyNumberFormat="1" applyFont="1" applyBorder="1" applyAlignment="1">
      <alignment vertical="center"/>
    </xf>
    <xf numFmtId="0" fontId="22" fillId="0" borderId="54" xfId="0" applyFont="1" applyFill="1" applyBorder="1" applyAlignment="1">
      <alignment vertical="center"/>
    </xf>
    <xf numFmtId="164" fontId="20" fillId="0" borderId="54" xfId="0" applyNumberFormat="1" applyFont="1" applyBorder="1" applyAlignment="1">
      <alignment horizontal="center" vertical="center"/>
    </xf>
    <xf numFmtId="164" fontId="21" fillId="0" borderId="54" xfId="0" applyNumberFormat="1" applyFont="1" applyBorder="1" applyAlignment="1">
      <alignment horizontal="center" vertical="center"/>
    </xf>
    <xf numFmtId="0" fontId="16" fillId="0" borderId="54" xfId="0" applyFont="1" applyBorder="1"/>
    <xf numFmtId="0" fontId="22" fillId="0" borderId="54" xfId="0" applyFont="1" applyBorder="1" applyAlignment="1">
      <alignment vertical="center"/>
    </xf>
    <xf numFmtId="167" fontId="21" fillId="0" borderId="54" xfId="1" applyNumberFormat="1" applyFont="1" applyFill="1" applyBorder="1"/>
    <xf numFmtId="0" fontId="20" fillId="0" borderId="54" xfId="0" applyFont="1" applyFill="1" applyBorder="1" applyAlignment="1">
      <alignment vertical="center"/>
    </xf>
    <xf numFmtId="0" fontId="24" fillId="2" borderId="23" xfId="0" applyFont="1" applyFill="1" applyBorder="1" applyAlignment="1"/>
    <xf numFmtId="0" fontId="24" fillId="0" borderId="0" xfId="0" applyNumberFormat="1" applyFont="1" applyAlignment="1"/>
    <xf numFmtId="0" fontId="24" fillId="0" borderId="0" xfId="0" applyFont="1" applyAlignment="1"/>
    <xf numFmtId="49" fontId="6" fillId="3" borderId="57" xfId="0" applyNumberFormat="1" applyFont="1" applyFill="1" applyBorder="1" applyAlignment="1">
      <alignment vertical="center"/>
    </xf>
    <xf numFmtId="0" fontId="6" fillId="3" borderId="57" xfId="0" applyFont="1" applyFill="1" applyBorder="1" applyAlignment="1">
      <alignment horizontal="center" vertical="center"/>
    </xf>
    <xf numFmtId="0" fontId="6" fillId="3" borderId="57" xfId="0" applyFont="1" applyFill="1" applyBorder="1" applyAlignment="1">
      <alignment vertical="center"/>
    </xf>
    <xf numFmtId="3" fontId="6" fillId="3" borderId="57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center"/>
    </xf>
    <xf numFmtId="0" fontId="16" fillId="0" borderId="56" xfId="0" applyFont="1" applyBorder="1" applyAlignment="1">
      <alignment horizontal="center" vertical="center"/>
    </xf>
    <xf numFmtId="3" fontId="16" fillId="0" borderId="56" xfId="0" applyNumberFormat="1" applyFont="1" applyBorder="1" applyAlignment="1">
      <alignment horizontal="center" vertical="center"/>
    </xf>
    <xf numFmtId="4" fontId="16" fillId="0" borderId="56" xfId="0" applyNumberFormat="1" applyFont="1" applyBorder="1" applyAlignment="1">
      <alignment horizontal="center" vertical="center"/>
    </xf>
    <xf numFmtId="3" fontId="16" fillId="0" borderId="56" xfId="0" applyNumberFormat="1" applyFont="1" applyBorder="1" applyAlignment="1">
      <alignment vertical="center"/>
    </xf>
    <xf numFmtId="0" fontId="20" fillId="0" borderId="54" xfId="0" applyFont="1" applyBorder="1" applyAlignment="1">
      <alignment vertical="center" wrapText="1"/>
    </xf>
    <xf numFmtId="0" fontId="20" fillId="0" borderId="54" xfId="0" applyFont="1" applyBorder="1" applyAlignment="1">
      <alignment vertical="center"/>
    </xf>
    <xf numFmtId="41" fontId="16" fillId="0" borderId="54" xfId="2" applyFont="1" applyBorder="1"/>
    <xf numFmtId="49" fontId="15" fillId="8" borderId="39" xfId="0" applyNumberFormat="1" applyFont="1" applyFill="1" applyBorder="1" applyAlignment="1">
      <alignment vertical="center"/>
    </xf>
    <xf numFmtId="0" fontId="10" fillId="8" borderId="40" xfId="0" applyFont="1" applyFill="1" applyBorder="1" applyAlignment="1">
      <alignment vertical="center"/>
    </xf>
    <xf numFmtId="0" fontId="20" fillId="0" borderId="54" xfId="0" applyFont="1" applyBorder="1" applyAlignment="1">
      <alignment vertical="center"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0" fontId="20" fillId="0" borderId="54" xfId="0" applyFont="1" applyBorder="1" applyAlignment="1">
      <alignment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16" fillId="0" borderId="56" xfId="0" applyFont="1" applyFill="1" applyBorder="1" applyAlignment="1">
      <alignment vertical="center"/>
    </xf>
    <xf numFmtId="0" fontId="16" fillId="0" borderId="56" xfId="0" applyFont="1" applyFill="1" applyBorder="1" applyAlignment="1">
      <alignment horizontal="center" vertical="center"/>
    </xf>
    <xf numFmtId="3" fontId="16" fillId="0" borderId="56" xfId="0" applyNumberFormat="1" applyFont="1" applyFill="1" applyBorder="1" applyAlignment="1">
      <alignment horizontal="center" vertical="center"/>
    </xf>
    <xf numFmtId="4" fontId="16" fillId="0" borderId="56" xfId="0" applyNumberFormat="1" applyFont="1" applyFill="1" applyBorder="1" applyAlignment="1">
      <alignment horizontal="center" vertical="center"/>
    </xf>
    <xf numFmtId="3" fontId="16" fillId="0" borderId="56" xfId="0" applyNumberFormat="1" applyFont="1" applyFill="1" applyBorder="1" applyAlignment="1">
      <alignment vertical="center"/>
    </xf>
  </cellXfs>
  <cellStyles count="3">
    <cellStyle name="Millares [0]" xfId="2" builtinId="6"/>
    <cellStyle name="Millares 2" xfId="1" xr:uid="{00000000-0005-0000-0000-000001000000}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552450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74167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95"/>
  <sheetViews>
    <sheetView showGridLines="0" tabSelected="1" topLeftCell="A65" zoomScale="120" zoomScaleNormal="120" workbookViewId="0">
      <selection activeCell="I78" sqref="I78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67</v>
      </c>
      <c r="D9" s="8"/>
      <c r="E9" s="166" t="s">
        <v>77</v>
      </c>
      <c r="F9" s="167"/>
      <c r="G9" s="9">
        <v>5000</v>
      </c>
    </row>
    <row r="10" spans="1:7" ht="18" customHeight="1">
      <c r="A10" s="5"/>
      <c r="B10" s="113" t="s">
        <v>1</v>
      </c>
      <c r="C10" s="114" t="s">
        <v>68</v>
      </c>
      <c r="D10" s="115"/>
      <c r="E10" s="165" t="s">
        <v>2</v>
      </c>
      <c r="F10" s="165"/>
      <c r="G10" s="116" t="s">
        <v>69</v>
      </c>
    </row>
    <row r="11" spans="1:7" ht="18" customHeight="1">
      <c r="A11" s="5"/>
      <c r="B11" s="113" t="s">
        <v>3</v>
      </c>
      <c r="C11" s="117" t="s">
        <v>70</v>
      </c>
      <c r="D11" s="115"/>
      <c r="E11" s="165" t="s">
        <v>71</v>
      </c>
      <c r="F11" s="165"/>
      <c r="G11" s="118">
        <v>2000</v>
      </c>
    </row>
    <row r="12" spans="1:7" ht="18" customHeight="1">
      <c r="A12" s="5"/>
      <c r="B12" s="113" t="s">
        <v>4</v>
      </c>
      <c r="C12" s="119" t="s">
        <v>60</v>
      </c>
      <c r="D12" s="115"/>
      <c r="E12" s="165" t="s">
        <v>61</v>
      </c>
      <c r="F12" s="165"/>
      <c r="G12" s="120">
        <f>+G11*G9</f>
        <v>10000000</v>
      </c>
    </row>
    <row r="13" spans="1:7" ht="18" customHeight="1">
      <c r="A13" s="5"/>
      <c r="B13" s="113" t="s">
        <v>62</v>
      </c>
      <c r="C13" s="119" t="s">
        <v>72</v>
      </c>
      <c r="D13" s="115"/>
      <c r="E13" s="165" t="s">
        <v>63</v>
      </c>
      <c r="F13" s="165"/>
      <c r="G13" s="117" t="s">
        <v>73</v>
      </c>
    </row>
    <row r="14" spans="1:7" ht="18" customHeight="1">
      <c r="A14" s="5"/>
      <c r="B14" s="113" t="s">
        <v>5</v>
      </c>
      <c r="C14" s="114" t="s">
        <v>74</v>
      </c>
      <c r="D14" s="115"/>
      <c r="E14" s="165" t="s">
        <v>6</v>
      </c>
      <c r="F14" s="165"/>
      <c r="G14" s="121" t="s">
        <v>75</v>
      </c>
    </row>
    <row r="15" spans="1:7" ht="18" customHeight="1">
      <c r="A15" s="5"/>
      <c r="B15" s="113" t="s">
        <v>7</v>
      </c>
      <c r="C15" s="122">
        <v>44614</v>
      </c>
      <c r="D15" s="115"/>
      <c r="E15" s="168" t="s">
        <v>8</v>
      </c>
      <c r="F15" s="168"/>
      <c r="G15" s="121" t="s">
        <v>76</v>
      </c>
    </row>
    <row r="16" spans="1:7" ht="12" customHeight="1">
      <c r="A16" s="2"/>
      <c r="B16" s="10"/>
      <c r="C16" s="11"/>
      <c r="D16" s="12"/>
      <c r="E16" s="13"/>
      <c r="F16" s="13"/>
      <c r="G16" s="14"/>
    </row>
    <row r="17" spans="1:7" ht="12" customHeight="1">
      <c r="A17" s="15"/>
      <c r="B17" s="169" t="s">
        <v>9</v>
      </c>
      <c r="C17" s="170"/>
      <c r="D17" s="170"/>
      <c r="E17" s="170"/>
      <c r="F17" s="170"/>
      <c r="G17" s="170"/>
    </row>
    <row r="18" spans="1:7" ht="12" customHeight="1">
      <c r="A18" s="2"/>
      <c r="B18" s="16"/>
      <c r="C18" s="17"/>
      <c r="D18" s="17"/>
      <c r="E18" s="17"/>
      <c r="F18" s="18"/>
      <c r="G18" s="18"/>
    </row>
    <row r="19" spans="1:7" ht="12" customHeight="1">
      <c r="A19" s="5"/>
      <c r="B19" s="19" t="s">
        <v>10</v>
      </c>
      <c r="C19" s="20"/>
      <c r="D19" s="21"/>
      <c r="E19" s="21"/>
      <c r="F19" s="21"/>
      <c r="G19" s="21"/>
    </row>
    <row r="20" spans="1:7" ht="24" customHeight="1">
      <c r="A20" s="15"/>
      <c r="B20" s="22" t="s">
        <v>11</v>
      </c>
      <c r="C20" s="22" t="s">
        <v>12</v>
      </c>
      <c r="D20" s="22" t="s">
        <v>13</v>
      </c>
      <c r="E20" s="22" t="s">
        <v>14</v>
      </c>
      <c r="F20" s="22" t="s">
        <v>15</v>
      </c>
      <c r="G20" s="22" t="s">
        <v>16</v>
      </c>
    </row>
    <row r="21" spans="1:7" ht="12.75" customHeight="1">
      <c r="A21" s="15"/>
      <c r="B21" s="123" t="s">
        <v>78</v>
      </c>
      <c r="C21" s="124" t="s">
        <v>17</v>
      </c>
      <c r="D21" s="124">
        <v>4</v>
      </c>
      <c r="E21" s="125" t="s">
        <v>79</v>
      </c>
      <c r="F21" s="126">
        <v>28000</v>
      </c>
      <c r="G21" s="126">
        <f>F21*D21</f>
        <v>112000</v>
      </c>
    </row>
    <row r="22" spans="1:7" ht="12.75" customHeight="1">
      <c r="A22" s="15"/>
      <c r="B22" s="123" t="s">
        <v>80</v>
      </c>
      <c r="C22" s="124" t="s">
        <v>17</v>
      </c>
      <c r="D22" s="127">
        <v>1</v>
      </c>
      <c r="E22" s="128" t="s">
        <v>79</v>
      </c>
      <c r="F22" s="126">
        <v>28000</v>
      </c>
      <c r="G22" s="126">
        <f t="shared" ref="G22:G26" si="0">F22*D22</f>
        <v>28000</v>
      </c>
    </row>
    <row r="23" spans="1:7" ht="12.75" customHeight="1">
      <c r="A23" s="15"/>
      <c r="B23" s="123" t="s">
        <v>85</v>
      </c>
      <c r="C23" s="124" t="s">
        <v>17</v>
      </c>
      <c r="D23" s="124">
        <v>4</v>
      </c>
      <c r="E23" s="128" t="s">
        <v>86</v>
      </c>
      <c r="F23" s="126">
        <v>28000</v>
      </c>
      <c r="G23" s="126">
        <f t="shared" si="0"/>
        <v>112000</v>
      </c>
    </row>
    <row r="24" spans="1:7" ht="12.75" customHeight="1">
      <c r="A24" s="15"/>
      <c r="B24" s="123" t="s">
        <v>87</v>
      </c>
      <c r="C24" s="124" t="s">
        <v>17</v>
      </c>
      <c r="D24" s="124">
        <v>5</v>
      </c>
      <c r="E24" s="128" t="s">
        <v>88</v>
      </c>
      <c r="F24" s="126">
        <v>28000</v>
      </c>
      <c r="G24" s="126">
        <f t="shared" si="0"/>
        <v>140000</v>
      </c>
    </row>
    <row r="25" spans="1:7" ht="12.75" customHeight="1">
      <c r="A25" s="15"/>
      <c r="B25" s="123" t="s">
        <v>89</v>
      </c>
      <c r="C25" s="124" t="s">
        <v>17</v>
      </c>
      <c r="D25" s="124">
        <v>6</v>
      </c>
      <c r="E25" s="128" t="s">
        <v>90</v>
      </c>
      <c r="F25" s="126">
        <v>28000</v>
      </c>
      <c r="G25" s="126">
        <f t="shared" si="0"/>
        <v>168000</v>
      </c>
    </row>
    <row r="26" spans="1:7" ht="25.5" customHeight="1">
      <c r="A26" s="15"/>
      <c r="B26" s="123" t="s">
        <v>93</v>
      </c>
      <c r="C26" s="124" t="s">
        <v>17</v>
      </c>
      <c r="D26" s="124">
        <v>35</v>
      </c>
      <c r="E26" s="128" t="s">
        <v>94</v>
      </c>
      <c r="F26" s="126">
        <v>28000</v>
      </c>
      <c r="G26" s="126">
        <f t="shared" si="0"/>
        <v>980000</v>
      </c>
    </row>
    <row r="27" spans="1:7" ht="12.75" customHeight="1">
      <c r="A27" s="15"/>
      <c r="B27" s="23" t="s">
        <v>18</v>
      </c>
      <c r="C27" s="24"/>
      <c r="D27" s="24"/>
      <c r="E27" s="24"/>
      <c r="F27" s="25"/>
      <c r="G27" s="26">
        <f>SUM(G21:G26)</f>
        <v>1540000</v>
      </c>
    </row>
    <row r="28" spans="1:7" ht="12" customHeight="1">
      <c r="A28" s="2"/>
      <c r="B28" s="16"/>
      <c r="C28" s="18"/>
      <c r="D28" s="18"/>
      <c r="E28" s="18"/>
      <c r="F28" s="27"/>
      <c r="G28" s="27"/>
    </row>
    <row r="29" spans="1:7" ht="12" customHeight="1">
      <c r="A29" s="5"/>
      <c r="B29" s="28" t="s">
        <v>19</v>
      </c>
      <c r="C29" s="29"/>
      <c r="D29" s="30"/>
      <c r="E29" s="30"/>
      <c r="F29" s="31"/>
      <c r="G29" s="31"/>
    </row>
    <row r="30" spans="1:7" ht="24" customHeight="1">
      <c r="A30" s="5"/>
      <c r="B30" s="32" t="s">
        <v>11</v>
      </c>
      <c r="C30" s="33" t="s">
        <v>12</v>
      </c>
      <c r="D30" s="33" t="s">
        <v>13</v>
      </c>
      <c r="E30" s="32" t="s">
        <v>14</v>
      </c>
      <c r="F30" s="33" t="s">
        <v>15</v>
      </c>
      <c r="G30" s="32" t="s">
        <v>16</v>
      </c>
    </row>
    <row r="31" spans="1:7" ht="12" customHeight="1">
      <c r="A31" s="5"/>
      <c r="B31" s="34"/>
      <c r="C31" s="35" t="s">
        <v>59</v>
      </c>
      <c r="D31" s="35"/>
      <c r="E31" s="35"/>
      <c r="F31" s="34"/>
      <c r="G31" s="34"/>
    </row>
    <row r="32" spans="1:7" ht="12" customHeight="1">
      <c r="A32" s="5"/>
      <c r="B32" s="36" t="s">
        <v>20</v>
      </c>
      <c r="C32" s="37"/>
      <c r="D32" s="37"/>
      <c r="E32" s="37"/>
      <c r="F32" s="38"/>
      <c r="G32" s="112">
        <v>0</v>
      </c>
    </row>
    <row r="33" spans="1:254" ht="12" customHeight="1">
      <c r="A33" s="2"/>
      <c r="B33" s="39"/>
      <c r="C33" s="40"/>
      <c r="D33" s="40"/>
      <c r="E33" s="40"/>
      <c r="F33" s="41"/>
      <c r="G33" s="41"/>
    </row>
    <row r="34" spans="1:254" ht="12" customHeight="1">
      <c r="A34" s="5"/>
      <c r="B34" s="28" t="s">
        <v>21</v>
      </c>
      <c r="C34" s="29"/>
      <c r="D34" s="30"/>
      <c r="E34" s="30"/>
      <c r="F34" s="31"/>
      <c r="G34" s="31"/>
    </row>
    <row r="35" spans="1:254" ht="24" customHeight="1">
      <c r="A35" s="5"/>
      <c r="B35" s="130" t="s">
        <v>11</v>
      </c>
      <c r="C35" s="130" t="s">
        <v>12</v>
      </c>
      <c r="D35" s="130" t="s">
        <v>13</v>
      </c>
      <c r="E35" s="130" t="s">
        <v>14</v>
      </c>
      <c r="F35" s="131" t="s">
        <v>15</v>
      </c>
      <c r="G35" s="130" t="s">
        <v>16</v>
      </c>
    </row>
    <row r="36" spans="1:254" s="134" customFormat="1" ht="24" customHeight="1">
      <c r="A36" s="132"/>
      <c r="B36" s="135" t="s">
        <v>95</v>
      </c>
      <c r="C36" s="136" t="s">
        <v>22</v>
      </c>
      <c r="D36" s="137">
        <v>1</v>
      </c>
      <c r="E36" s="138" t="s">
        <v>96</v>
      </c>
      <c r="F36" s="139">
        <v>176000</v>
      </c>
      <c r="G36" s="139">
        <f>F36*D36</f>
        <v>176000</v>
      </c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</row>
    <row r="37" spans="1:254" s="134" customFormat="1" ht="24" customHeight="1">
      <c r="A37" s="132"/>
      <c r="B37" s="135" t="s">
        <v>95</v>
      </c>
      <c r="C37" s="136" t="s">
        <v>22</v>
      </c>
      <c r="D37" s="137">
        <v>0.5</v>
      </c>
      <c r="E37" s="138" t="s">
        <v>97</v>
      </c>
      <c r="F37" s="139">
        <v>176000</v>
      </c>
      <c r="G37" s="139">
        <f t="shared" ref="G37:G38" si="1">F37*D37</f>
        <v>88000</v>
      </c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</row>
    <row r="38" spans="1:254" ht="19.5" customHeight="1">
      <c r="A38" s="65"/>
      <c r="B38" s="135" t="s">
        <v>95</v>
      </c>
      <c r="C38" s="136" t="s">
        <v>22</v>
      </c>
      <c r="D38" s="137">
        <v>0.5</v>
      </c>
      <c r="E38" s="138" t="s">
        <v>92</v>
      </c>
      <c r="F38" s="139">
        <v>176000</v>
      </c>
      <c r="G38" s="139">
        <f t="shared" si="1"/>
        <v>88000</v>
      </c>
    </row>
    <row r="39" spans="1:254" ht="12.75" customHeight="1">
      <c r="A39" s="15"/>
      <c r="B39" s="135" t="s">
        <v>98</v>
      </c>
      <c r="C39" s="136" t="s">
        <v>22</v>
      </c>
      <c r="D39" s="136">
        <v>3.125</v>
      </c>
      <c r="E39" s="138" t="s">
        <v>94</v>
      </c>
      <c r="F39" s="139">
        <v>176000</v>
      </c>
      <c r="G39" s="140">
        <f>F39*D39</f>
        <v>550000</v>
      </c>
    </row>
    <row r="40" spans="1:254" ht="12.75" customHeight="1">
      <c r="A40" s="5"/>
      <c r="B40" s="43" t="s">
        <v>23</v>
      </c>
      <c r="C40" s="44"/>
      <c r="D40" s="44"/>
      <c r="E40" s="44"/>
      <c r="F40" s="45"/>
      <c r="G40" s="46">
        <f>SUM(G39:G39)</f>
        <v>550000</v>
      </c>
    </row>
    <row r="41" spans="1:254" ht="12" customHeight="1">
      <c r="A41" s="2"/>
      <c r="B41" s="39"/>
      <c r="C41" s="40"/>
      <c r="D41" s="40"/>
      <c r="E41" s="40"/>
      <c r="F41" s="41"/>
      <c r="G41" s="41"/>
    </row>
    <row r="42" spans="1:254" ht="12" customHeight="1">
      <c r="A42" s="5"/>
      <c r="B42" s="28" t="s">
        <v>24</v>
      </c>
      <c r="C42" s="29"/>
      <c r="D42" s="30"/>
      <c r="E42" s="30"/>
      <c r="F42" s="31"/>
      <c r="G42" s="31"/>
    </row>
    <row r="43" spans="1:254" ht="24" customHeight="1">
      <c r="A43" s="5"/>
      <c r="B43" s="42" t="s">
        <v>25</v>
      </c>
      <c r="C43" s="42" t="s">
        <v>26</v>
      </c>
      <c r="D43" s="42" t="s">
        <v>27</v>
      </c>
      <c r="E43" s="42" t="s">
        <v>14</v>
      </c>
      <c r="F43" s="42" t="s">
        <v>15</v>
      </c>
      <c r="G43" s="42" t="s">
        <v>16</v>
      </c>
      <c r="J43" s="108"/>
    </row>
    <row r="44" spans="1:254" ht="12.75" customHeight="1">
      <c r="A44" s="15"/>
      <c r="B44" s="141" t="s">
        <v>28</v>
      </c>
      <c r="C44" s="124"/>
      <c r="D44" s="142"/>
      <c r="E44" s="128"/>
      <c r="F44" s="129"/>
      <c r="G44" s="129"/>
      <c r="J44" s="108"/>
    </row>
    <row r="45" spans="1:254" ht="12.75" customHeight="1">
      <c r="A45" s="15"/>
      <c r="B45" s="123" t="s">
        <v>99</v>
      </c>
      <c r="C45" s="124" t="s">
        <v>29</v>
      </c>
      <c r="D45" s="143">
        <v>70</v>
      </c>
      <c r="E45" s="128" t="s">
        <v>100</v>
      </c>
      <c r="F45" s="144">
        <v>1100</v>
      </c>
      <c r="G45" s="129">
        <f>F45*D45</f>
        <v>77000</v>
      </c>
      <c r="J45" s="108"/>
    </row>
    <row r="46" spans="1:254" ht="12.75" customHeight="1">
      <c r="A46" s="15"/>
      <c r="B46" s="123" t="s">
        <v>101</v>
      </c>
      <c r="C46" s="124" t="s">
        <v>29</v>
      </c>
      <c r="D46" s="143">
        <v>170</v>
      </c>
      <c r="E46" s="128" t="s">
        <v>102</v>
      </c>
      <c r="F46" s="144">
        <v>1780</v>
      </c>
      <c r="G46" s="129">
        <f t="shared" ref="G46:G54" si="2">F46*D46</f>
        <v>302600</v>
      </c>
      <c r="J46" s="108"/>
    </row>
    <row r="47" spans="1:254" ht="12.75" customHeight="1">
      <c r="A47" s="15"/>
      <c r="B47" s="123" t="s">
        <v>103</v>
      </c>
      <c r="C47" s="124" t="s">
        <v>115</v>
      </c>
      <c r="D47" s="143">
        <v>80</v>
      </c>
      <c r="E47" s="128" t="s">
        <v>102</v>
      </c>
      <c r="F47" s="144">
        <v>3200</v>
      </c>
      <c r="G47" s="129">
        <f t="shared" si="2"/>
        <v>256000</v>
      </c>
      <c r="J47" s="108"/>
    </row>
    <row r="48" spans="1:254" ht="12.75" customHeight="1">
      <c r="A48" s="15"/>
      <c r="B48" s="123" t="s">
        <v>105</v>
      </c>
      <c r="C48" s="124" t="s">
        <v>29</v>
      </c>
      <c r="D48" s="143">
        <v>8</v>
      </c>
      <c r="E48" s="128" t="s">
        <v>104</v>
      </c>
      <c r="F48" s="144">
        <v>970</v>
      </c>
      <c r="G48" s="129">
        <f t="shared" si="2"/>
        <v>7760</v>
      </c>
      <c r="J48" s="108"/>
    </row>
    <row r="49" spans="1:254" ht="12.75" customHeight="1">
      <c r="A49" s="15"/>
      <c r="B49" s="123" t="s">
        <v>106</v>
      </c>
      <c r="C49" s="124" t="s">
        <v>107</v>
      </c>
      <c r="D49" s="143">
        <v>10</v>
      </c>
      <c r="E49" s="128" t="s">
        <v>108</v>
      </c>
      <c r="F49" s="144">
        <v>3540</v>
      </c>
      <c r="G49" s="129">
        <f t="shared" si="2"/>
        <v>35400</v>
      </c>
      <c r="J49" s="108"/>
    </row>
    <row r="50" spans="1:254" ht="12.75" customHeight="1">
      <c r="A50" s="15"/>
      <c r="B50" s="145" t="s">
        <v>109</v>
      </c>
      <c r="C50" s="124"/>
      <c r="D50" s="142"/>
      <c r="E50" s="128"/>
      <c r="F50" s="129"/>
      <c r="G50" s="129"/>
      <c r="J50" s="108"/>
    </row>
    <row r="51" spans="1:254" ht="12.75" customHeight="1">
      <c r="A51" s="15"/>
      <c r="B51" s="123" t="s">
        <v>110</v>
      </c>
      <c r="C51" s="124" t="s">
        <v>111</v>
      </c>
      <c r="D51" s="143">
        <v>1</v>
      </c>
      <c r="E51" s="128" t="s">
        <v>92</v>
      </c>
      <c r="F51" s="146">
        <v>38430</v>
      </c>
      <c r="G51" s="129">
        <v>39110</v>
      </c>
      <c r="J51" s="108"/>
    </row>
    <row r="52" spans="1:254" ht="12.75" customHeight="1">
      <c r="A52" s="15"/>
      <c r="B52" s="141" t="s">
        <v>30</v>
      </c>
      <c r="C52" s="124"/>
      <c r="D52" s="142"/>
      <c r="E52" s="128"/>
      <c r="F52" s="129"/>
      <c r="G52" s="129"/>
      <c r="J52" s="108"/>
    </row>
    <row r="53" spans="1:254" ht="12.75" customHeight="1">
      <c r="A53" s="15"/>
      <c r="B53" s="147" t="s">
        <v>112</v>
      </c>
      <c r="C53" s="124" t="s">
        <v>113</v>
      </c>
      <c r="D53" s="142">
        <v>3</v>
      </c>
      <c r="E53" s="128" t="s">
        <v>114</v>
      </c>
      <c r="F53" s="129">
        <v>15730</v>
      </c>
      <c r="G53" s="129">
        <f t="shared" si="2"/>
        <v>47190</v>
      </c>
      <c r="J53" s="108"/>
    </row>
    <row r="54" spans="1:254" ht="12.75" customHeight="1">
      <c r="A54" s="15"/>
      <c r="B54" s="147" t="s">
        <v>116</v>
      </c>
      <c r="C54" s="124" t="s">
        <v>115</v>
      </c>
      <c r="D54" s="142">
        <v>0.4</v>
      </c>
      <c r="E54" s="128" t="s">
        <v>97</v>
      </c>
      <c r="F54" s="129">
        <v>48490</v>
      </c>
      <c r="G54" s="129">
        <f t="shared" si="2"/>
        <v>19396</v>
      </c>
      <c r="J54" s="108"/>
    </row>
    <row r="55" spans="1:254" ht="12.75" customHeight="1">
      <c r="A55" s="15"/>
      <c r="B55" s="141" t="s">
        <v>32</v>
      </c>
      <c r="C55" s="124"/>
      <c r="D55" s="142"/>
      <c r="E55" s="124"/>
      <c r="F55" s="129"/>
      <c r="G55" s="129"/>
    </row>
    <row r="56" spans="1:254" ht="13.5" customHeight="1">
      <c r="A56" s="5"/>
      <c r="B56" s="47" t="s">
        <v>31</v>
      </c>
      <c r="C56" s="48"/>
      <c r="D56" s="48"/>
      <c r="E56" s="48"/>
      <c r="F56" s="49"/>
      <c r="G56" s="50">
        <f>SUM(G44:G55)</f>
        <v>784456</v>
      </c>
    </row>
    <row r="57" spans="1:254" ht="12" customHeight="1">
      <c r="A57" s="2"/>
      <c r="B57" s="39"/>
      <c r="C57" s="40"/>
      <c r="D57" s="40"/>
      <c r="E57" s="51"/>
      <c r="F57" s="41"/>
      <c r="G57" s="41"/>
    </row>
    <row r="58" spans="1:254" ht="12" customHeight="1">
      <c r="A58" s="5"/>
      <c r="B58" s="28" t="s">
        <v>32</v>
      </c>
      <c r="C58" s="29"/>
      <c r="D58" s="30"/>
      <c r="E58" s="30"/>
      <c r="F58" s="31"/>
      <c r="G58" s="31"/>
    </row>
    <row r="59" spans="1:254" ht="24" customHeight="1">
      <c r="A59" s="5"/>
      <c r="B59" s="130" t="s">
        <v>33</v>
      </c>
      <c r="C59" s="131" t="s">
        <v>26</v>
      </c>
      <c r="D59" s="131" t="s">
        <v>27</v>
      </c>
      <c r="E59" s="130" t="s">
        <v>14</v>
      </c>
      <c r="F59" s="131" t="s">
        <v>15</v>
      </c>
      <c r="G59" s="130" t="s">
        <v>16</v>
      </c>
    </row>
    <row r="60" spans="1:254" s="150" customFormat="1" ht="24" customHeight="1">
      <c r="A60" s="148"/>
      <c r="B60" s="123" t="s">
        <v>81</v>
      </c>
      <c r="C60" s="124" t="s">
        <v>17</v>
      </c>
      <c r="D60" s="127">
        <v>1</v>
      </c>
      <c r="E60" s="128" t="s">
        <v>82</v>
      </c>
      <c r="F60" s="126">
        <v>28000</v>
      </c>
      <c r="G60" s="126">
        <f>F60*D60</f>
        <v>28000</v>
      </c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  <c r="CM60" s="149"/>
      <c r="CN60" s="149"/>
      <c r="CO60" s="149"/>
      <c r="CP60" s="149"/>
      <c r="CQ60" s="149"/>
      <c r="CR60" s="149"/>
      <c r="CS60" s="149"/>
      <c r="CT60" s="149"/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149"/>
      <c r="DI60" s="149"/>
      <c r="DJ60" s="149"/>
      <c r="DK60" s="149"/>
      <c r="DL60" s="149"/>
      <c r="DM60" s="149"/>
      <c r="DN60" s="149"/>
      <c r="DO60" s="149"/>
      <c r="DP60" s="149"/>
      <c r="DQ60" s="149"/>
      <c r="DR60" s="149"/>
      <c r="DS60" s="149"/>
      <c r="DT60" s="149"/>
      <c r="DU60" s="149"/>
      <c r="DV60" s="149"/>
      <c r="DW60" s="149"/>
      <c r="DX60" s="149"/>
      <c r="DY60" s="149"/>
      <c r="DZ60" s="149"/>
      <c r="EA60" s="149"/>
      <c r="EB60" s="149"/>
      <c r="EC60" s="149"/>
      <c r="ED60" s="149"/>
      <c r="EE60" s="149"/>
      <c r="EF60" s="149"/>
      <c r="EG60" s="149"/>
      <c r="EH60" s="149"/>
      <c r="EI60" s="149"/>
      <c r="EJ60" s="149"/>
      <c r="EK60" s="149"/>
      <c r="EL60" s="149"/>
      <c r="EM60" s="149"/>
      <c r="EN60" s="149"/>
      <c r="EO60" s="149"/>
      <c r="EP60" s="149"/>
      <c r="EQ60" s="149"/>
      <c r="ER60" s="149"/>
      <c r="ES60" s="149"/>
      <c r="ET60" s="149"/>
      <c r="EU60" s="149"/>
      <c r="EV60" s="149"/>
      <c r="EW60" s="149"/>
      <c r="EX60" s="149"/>
      <c r="EY60" s="149"/>
      <c r="EZ60" s="149"/>
      <c r="FA60" s="149"/>
      <c r="FB60" s="149"/>
      <c r="FC60" s="149"/>
      <c r="FD60" s="149"/>
      <c r="FE60" s="149"/>
      <c r="FF60" s="149"/>
      <c r="FG60" s="149"/>
      <c r="FH60" s="149"/>
      <c r="FI60" s="149"/>
      <c r="FJ60" s="149"/>
      <c r="FK60" s="149"/>
      <c r="FL60" s="149"/>
      <c r="FM60" s="149"/>
      <c r="FN60" s="149"/>
      <c r="FO60" s="149"/>
      <c r="FP60" s="149"/>
      <c r="FQ60" s="149"/>
      <c r="FR60" s="149"/>
      <c r="FS60" s="149"/>
      <c r="FT60" s="149"/>
      <c r="FU60" s="149"/>
      <c r="FV60" s="149"/>
      <c r="FW60" s="149"/>
      <c r="FX60" s="149"/>
      <c r="FY60" s="149"/>
      <c r="FZ60" s="149"/>
      <c r="GA60" s="149"/>
      <c r="GB60" s="149"/>
      <c r="GC60" s="149"/>
      <c r="GD60" s="149"/>
      <c r="GE60" s="149"/>
      <c r="GF60" s="149"/>
      <c r="GG60" s="149"/>
      <c r="GH60" s="149"/>
      <c r="GI60" s="149"/>
      <c r="GJ60" s="149"/>
      <c r="GK60" s="149"/>
      <c r="GL60" s="149"/>
      <c r="GM60" s="149"/>
      <c r="GN60" s="149"/>
      <c r="GO60" s="149"/>
      <c r="GP60" s="149"/>
      <c r="GQ60" s="149"/>
      <c r="GR60" s="149"/>
      <c r="GS60" s="149"/>
      <c r="GT60" s="149"/>
      <c r="GU60" s="149"/>
      <c r="GV60" s="149"/>
      <c r="GW60" s="149"/>
      <c r="GX60" s="149"/>
      <c r="GY60" s="149"/>
      <c r="GZ60" s="149"/>
      <c r="HA60" s="149"/>
      <c r="HB60" s="149"/>
      <c r="HC60" s="149"/>
      <c r="HD60" s="149"/>
      <c r="HE60" s="149"/>
      <c r="HF60" s="149"/>
      <c r="HG60" s="149"/>
      <c r="HH60" s="149"/>
      <c r="HI60" s="149"/>
      <c r="HJ60" s="149"/>
      <c r="HK60" s="149"/>
      <c r="HL60" s="149"/>
      <c r="HM60" s="149"/>
      <c r="HN60" s="149"/>
      <c r="HO60" s="149"/>
      <c r="HP60" s="149"/>
      <c r="HQ60" s="149"/>
      <c r="HR60" s="149"/>
      <c r="HS60" s="149"/>
      <c r="HT60" s="149"/>
      <c r="HU60" s="149"/>
      <c r="HV60" s="149"/>
      <c r="HW60" s="149"/>
      <c r="HX60" s="149"/>
      <c r="HY60" s="149"/>
      <c r="HZ60" s="149"/>
      <c r="IA60" s="149"/>
      <c r="IB60" s="149"/>
      <c r="IC60" s="149"/>
      <c r="ID60" s="149"/>
      <c r="IE60" s="149"/>
      <c r="IF60" s="149"/>
      <c r="IG60" s="149"/>
      <c r="IH60" s="149"/>
      <c r="II60" s="149"/>
      <c r="IJ60" s="149"/>
      <c r="IK60" s="149"/>
      <c r="IL60" s="149"/>
      <c r="IM60" s="149"/>
      <c r="IN60" s="149"/>
      <c r="IO60" s="149"/>
      <c r="IP60" s="149"/>
      <c r="IQ60" s="149"/>
      <c r="IR60" s="149"/>
      <c r="IS60" s="149"/>
      <c r="IT60" s="149"/>
    </row>
    <row r="61" spans="1:254" s="150" customFormat="1" ht="24" customHeight="1">
      <c r="A61" s="148"/>
      <c r="B61" s="123" t="s">
        <v>91</v>
      </c>
      <c r="C61" s="124" t="s">
        <v>84</v>
      </c>
      <c r="D61" s="124">
        <v>1</v>
      </c>
      <c r="E61" s="128" t="s">
        <v>92</v>
      </c>
      <c r="F61" s="129">
        <v>45000</v>
      </c>
      <c r="G61" s="126">
        <f>F61*D61</f>
        <v>45000</v>
      </c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49"/>
      <c r="BQ61" s="149"/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  <c r="CM61" s="149"/>
      <c r="CN61" s="149"/>
      <c r="CO61" s="149"/>
      <c r="CP61" s="149"/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149"/>
      <c r="DI61" s="149"/>
      <c r="DJ61" s="149"/>
      <c r="DK61" s="149"/>
      <c r="DL61" s="149"/>
      <c r="DM61" s="149"/>
      <c r="DN61" s="149"/>
      <c r="DO61" s="149"/>
      <c r="DP61" s="149"/>
      <c r="DQ61" s="149"/>
      <c r="DR61" s="149"/>
      <c r="DS61" s="149"/>
      <c r="DT61" s="149"/>
      <c r="DU61" s="149"/>
      <c r="DV61" s="149"/>
      <c r="DW61" s="149"/>
      <c r="DX61" s="149"/>
      <c r="DY61" s="149"/>
      <c r="DZ61" s="149"/>
      <c r="EA61" s="149"/>
      <c r="EB61" s="149"/>
      <c r="EC61" s="149"/>
      <c r="ED61" s="149"/>
      <c r="EE61" s="149"/>
      <c r="EF61" s="149"/>
      <c r="EG61" s="149"/>
      <c r="EH61" s="149"/>
      <c r="EI61" s="149"/>
      <c r="EJ61" s="149"/>
      <c r="EK61" s="149"/>
      <c r="EL61" s="149"/>
      <c r="EM61" s="149"/>
      <c r="EN61" s="149"/>
      <c r="EO61" s="149"/>
      <c r="EP61" s="149"/>
      <c r="EQ61" s="149"/>
      <c r="ER61" s="149"/>
      <c r="ES61" s="149"/>
      <c r="ET61" s="149"/>
      <c r="EU61" s="149"/>
      <c r="EV61" s="149"/>
      <c r="EW61" s="149"/>
      <c r="EX61" s="149"/>
      <c r="EY61" s="149"/>
      <c r="EZ61" s="149"/>
      <c r="FA61" s="149"/>
      <c r="FB61" s="149"/>
      <c r="FC61" s="149"/>
      <c r="FD61" s="149"/>
      <c r="FE61" s="149"/>
      <c r="FF61" s="149"/>
      <c r="FG61" s="149"/>
      <c r="FH61" s="149"/>
      <c r="FI61" s="149"/>
      <c r="FJ61" s="149"/>
      <c r="FK61" s="149"/>
      <c r="FL61" s="149"/>
      <c r="FM61" s="149"/>
      <c r="FN61" s="149"/>
      <c r="FO61" s="149"/>
      <c r="FP61" s="149"/>
      <c r="FQ61" s="149"/>
      <c r="FR61" s="149"/>
      <c r="FS61" s="149"/>
      <c r="FT61" s="149"/>
      <c r="FU61" s="149"/>
      <c r="FV61" s="149"/>
      <c r="FW61" s="149"/>
      <c r="FX61" s="149"/>
      <c r="FY61" s="149"/>
      <c r="FZ61" s="149"/>
      <c r="GA61" s="149"/>
      <c r="GB61" s="149"/>
      <c r="GC61" s="149"/>
      <c r="GD61" s="149"/>
      <c r="GE61" s="149"/>
      <c r="GF61" s="149"/>
      <c r="GG61" s="149"/>
      <c r="GH61" s="149"/>
      <c r="GI61" s="149"/>
      <c r="GJ61" s="149"/>
      <c r="GK61" s="149"/>
      <c r="GL61" s="149"/>
      <c r="GM61" s="149"/>
      <c r="GN61" s="149"/>
      <c r="GO61" s="149"/>
      <c r="GP61" s="149"/>
      <c r="GQ61" s="149"/>
      <c r="GR61" s="149"/>
      <c r="GS61" s="149"/>
      <c r="GT61" s="149"/>
      <c r="GU61" s="149"/>
      <c r="GV61" s="149"/>
      <c r="GW61" s="149"/>
      <c r="GX61" s="149"/>
      <c r="GY61" s="149"/>
      <c r="GZ61" s="149"/>
      <c r="HA61" s="149"/>
      <c r="HB61" s="149"/>
      <c r="HC61" s="149"/>
      <c r="HD61" s="149"/>
      <c r="HE61" s="149"/>
      <c r="HF61" s="149"/>
      <c r="HG61" s="149"/>
      <c r="HH61" s="149"/>
      <c r="HI61" s="149"/>
      <c r="HJ61" s="149"/>
      <c r="HK61" s="149"/>
      <c r="HL61" s="149"/>
      <c r="HM61" s="149"/>
      <c r="HN61" s="149"/>
      <c r="HO61" s="149"/>
      <c r="HP61" s="149"/>
      <c r="HQ61" s="149"/>
      <c r="HR61" s="149"/>
      <c r="HS61" s="149"/>
      <c r="HT61" s="149"/>
      <c r="HU61" s="149"/>
      <c r="HV61" s="149"/>
      <c r="HW61" s="149"/>
      <c r="HX61" s="149"/>
      <c r="HY61" s="149"/>
      <c r="HZ61" s="149"/>
      <c r="IA61" s="149"/>
      <c r="IB61" s="149"/>
      <c r="IC61" s="149"/>
      <c r="ID61" s="149"/>
      <c r="IE61" s="149"/>
      <c r="IF61" s="149"/>
      <c r="IG61" s="149"/>
      <c r="IH61" s="149"/>
      <c r="II61" s="149"/>
      <c r="IJ61" s="149"/>
      <c r="IK61" s="149"/>
      <c r="IL61" s="149"/>
      <c r="IM61" s="149"/>
      <c r="IN61" s="149"/>
      <c r="IO61" s="149"/>
      <c r="IP61" s="149"/>
      <c r="IQ61" s="149"/>
      <c r="IR61" s="149"/>
      <c r="IS61" s="149"/>
      <c r="IT61" s="149"/>
    </row>
    <row r="62" spans="1:254" s="150" customFormat="1" ht="24" customHeight="1">
      <c r="A62" s="148"/>
      <c r="B62" s="123" t="s">
        <v>83</v>
      </c>
      <c r="C62" s="124" t="s">
        <v>84</v>
      </c>
      <c r="D62" s="124">
        <v>1</v>
      </c>
      <c r="E62" s="128" t="s">
        <v>82</v>
      </c>
      <c r="F62" s="126">
        <v>45000</v>
      </c>
      <c r="G62" s="126">
        <f>F62*D62</f>
        <v>45000</v>
      </c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49"/>
      <c r="CN62" s="149"/>
      <c r="CO62" s="149"/>
      <c r="CP62" s="149"/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49"/>
      <c r="DB62" s="149"/>
      <c r="DC62" s="149"/>
      <c r="DD62" s="149"/>
      <c r="DE62" s="149"/>
      <c r="DF62" s="149"/>
      <c r="DG62" s="149"/>
      <c r="DH62" s="149"/>
      <c r="DI62" s="149"/>
      <c r="DJ62" s="149"/>
      <c r="DK62" s="149"/>
      <c r="DL62" s="149"/>
      <c r="DM62" s="149"/>
      <c r="DN62" s="149"/>
      <c r="DO62" s="149"/>
      <c r="DP62" s="149"/>
      <c r="DQ62" s="149"/>
      <c r="DR62" s="149"/>
      <c r="DS62" s="149"/>
      <c r="DT62" s="149"/>
      <c r="DU62" s="149"/>
      <c r="DV62" s="149"/>
      <c r="DW62" s="149"/>
      <c r="DX62" s="149"/>
      <c r="DY62" s="149"/>
      <c r="DZ62" s="149"/>
      <c r="EA62" s="149"/>
      <c r="EB62" s="149"/>
      <c r="EC62" s="149"/>
      <c r="ED62" s="149"/>
      <c r="EE62" s="149"/>
      <c r="EF62" s="149"/>
      <c r="EG62" s="149"/>
      <c r="EH62" s="149"/>
      <c r="EI62" s="149"/>
      <c r="EJ62" s="149"/>
      <c r="EK62" s="149"/>
      <c r="EL62" s="149"/>
      <c r="EM62" s="149"/>
      <c r="EN62" s="149"/>
      <c r="EO62" s="149"/>
      <c r="EP62" s="149"/>
      <c r="EQ62" s="149"/>
      <c r="ER62" s="149"/>
      <c r="ES62" s="149"/>
      <c r="ET62" s="149"/>
      <c r="EU62" s="149"/>
      <c r="EV62" s="149"/>
      <c r="EW62" s="149"/>
      <c r="EX62" s="149"/>
      <c r="EY62" s="149"/>
      <c r="EZ62" s="149"/>
      <c r="FA62" s="149"/>
      <c r="FB62" s="149"/>
      <c r="FC62" s="149"/>
      <c r="FD62" s="149"/>
      <c r="FE62" s="149"/>
      <c r="FF62" s="149"/>
      <c r="FG62" s="149"/>
      <c r="FH62" s="149"/>
      <c r="FI62" s="149"/>
      <c r="FJ62" s="149"/>
      <c r="FK62" s="149"/>
      <c r="FL62" s="149"/>
      <c r="FM62" s="149"/>
      <c r="FN62" s="149"/>
      <c r="FO62" s="149"/>
      <c r="FP62" s="149"/>
      <c r="FQ62" s="149"/>
      <c r="FR62" s="149"/>
      <c r="FS62" s="149"/>
      <c r="FT62" s="149"/>
      <c r="FU62" s="149"/>
      <c r="FV62" s="149"/>
      <c r="FW62" s="149"/>
      <c r="FX62" s="149"/>
      <c r="FY62" s="149"/>
      <c r="FZ62" s="149"/>
      <c r="GA62" s="149"/>
      <c r="GB62" s="149"/>
      <c r="GC62" s="149"/>
      <c r="GD62" s="149"/>
      <c r="GE62" s="149"/>
      <c r="GF62" s="149"/>
      <c r="GG62" s="149"/>
      <c r="GH62" s="149"/>
      <c r="GI62" s="149"/>
      <c r="GJ62" s="149"/>
      <c r="GK62" s="149"/>
      <c r="GL62" s="149"/>
      <c r="GM62" s="149"/>
      <c r="GN62" s="149"/>
      <c r="GO62" s="149"/>
      <c r="GP62" s="149"/>
      <c r="GQ62" s="149"/>
      <c r="GR62" s="149"/>
      <c r="GS62" s="149"/>
      <c r="GT62" s="149"/>
      <c r="GU62" s="149"/>
      <c r="GV62" s="149"/>
      <c r="GW62" s="149"/>
      <c r="GX62" s="149"/>
      <c r="GY62" s="149"/>
      <c r="GZ62" s="149"/>
      <c r="HA62" s="149"/>
      <c r="HB62" s="149"/>
      <c r="HC62" s="149"/>
      <c r="HD62" s="149"/>
      <c r="HE62" s="149"/>
      <c r="HF62" s="149"/>
      <c r="HG62" s="149"/>
      <c r="HH62" s="149"/>
      <c r="HI62" s="149"/>
      <c r="HJ62" s="149"/>
      <c r="HK62" s="149"/>
      <c r="HL62" s="149"/>
      <c r="HM62" s="149"/>
      <c r="HN62" s="149"/>
      <c r="HO62" s="149"/>
      <c r="HP62" s="149"/>
      <c r="HQ62" s="149"/>
      <c r="HR62" s="149"/>
      <c r="HS62" s="149"/>
      <c r="HT62" s="149"/>
      <c r="HU62" s="149"/>
      <c r="HV62" s="149"/>
      <c r="HW62" s="149"/>
      <c r="HX62" s="149"/>
      <c r="HY62" s="149"/>
      <c r="HZ62" s="149"/>
      <c r="IA62" s="149"/>
      <c r="IB62" s="149"/>
      <c r="IC62" s="149"/>
      <c r="ID62" s="149"/>
      <c r="IE62" s="149"/>
      <c r="IF62" s="149"/>
      <c r="IG62" s="149"/>
      <c r="IH62" s="149"/>
      <c r="II62" s="149"/>
      <c r="IJ62" s="149"/>
      <c r="IK62" s="149"/>
      <c r="IL62" s="149"/>
      <c r="IM62" s="149"/>
      <c r="IN62" s="149"/>
      <c r="IO62" s="149"/>
      <c r="IP62" s="149"/>
      <c r="IQ62" s="149"/>
      <c r="IR62" s="149"/>
      <c r="IS62" s="149"/>
      <c r="IT62" s="149"/>
    </row>
    <row r="63" spans="1:254" ht="12.75" customHeight="1">
      <c r="A63" s="65"/>
      <c r="B63" s="171" t="s">
        <v>64</v>
      </c>
      <c r="C63" s="172">
        <v>1</v>
      </c>
      <c r="D63" s="173">
        <v>1</v>
      </c>
      <c r="E63" s="174" t="s">
        <v>65</v>
      </c>
      <c r="F63" s="175">
        <v>200000</v>
      </c>
      <c r="G63" s="175">
        <f>+F63*D63</f>
        <v>200000</v>
      </c>
    </row>
    <row r="64" spans="1:254" ht="13.5" customHeight="1">
      <c r="A64" s="5"/>
      <c r="B64" s="151" t="s">
        <v>34</v>
      </c>
      <c r="C64" s="152"/>
      <c r="D64" s="152"/>
      <c r="E64" s="152"/>
      <c r="F64" s="153"/>
      <c r="G64" s="154">
        <f>SUM(G60:G63)</f>
        <v>318000</v>
      </c>
    </row>
    <row r="65" spans="1:7" ht="12" customHeight="1">
      <c r="A65" s="2"/>
      <c r="B65" s="68"/>
      <c r="C65" s="68"/>
      <c r="D65" s="68"/>
      <c r="E65" s="68"/>
      <c r="F65" s="69"/>
      <c r="G65" s="69"/>
    </row>
    <row r="66" spans="1:7" ht="12" customHeight="1">
      <c r="A66" s="65"/>
      <c r="B66" s="70" t="s">
        <v>35</v>
      </c>
      <c r="C66" s="71"/>
      <c r="D66" s="71"/>
      <c r="E66" s="71"/>
      <c r="F66" s="71"/>
      <c r="G66" s="72">
        <f>+G27+G32+G40+G56+G64</f>
        <v>3192456</v>
      </c>
    </row>
    <row r="67" spans="1:7" ht="12" customHeight="1">
      <c r="A67" s="65"/>
      <c r="B67" s="73" t="s">
        <v>36</v>
      </c>
      <c r="C67" s="53"/>
      <c r="D67" s="53"/>
      <c r="E67" s="53"/>
      <c r="F67" s="53"/>
      <c r="G67" s="74">
        <f>G66*0.05</f>
        <v>159622.80000000002</v>
      </c>
    </row>
    <row r="68" spans="1:7" ht="12" customHeight="1">
      <c r="A68" s="65"/>
      <c r="B68" s="75" t="s">
        <v>37</v>
      </c>
      <c r="C68" s="52"/>
      <c r="D68" s="52"/>
      <c r="E68" s="52"/>
      <c r="F68" s="52"/>
      <c r="G68" s="76">
        <f>G67+G66</f>
        <v>3352078.8</v>
      </c>
    </row>
    <row r="69" spans="1:7" ht="12" customHeight="1">
      <c r="A69" s="65"/>
      <c r="B69" s="73" t="s">
        <v>38</v>
      </c>
      <c r="C69" s="53"/>
      <c r="D69" s="53"/>
      <c r="E69" s="53"/>
      <c r="F69" s="53"/>
      <c r="G69" s="74">
        <f>G12</f>
        <v>10000000</v>
      </c>
    </row>
    <row r="70" spans="1:7" ht="12" customHeight="1">
      <c r="A70" s="65"/>
      <c r="B70" s="77" t="s">
        <v>39</v>
      </c>
      <c r="C70" s="78"/>
      <c r="D70" s="78"/>
      <c r="E70" s="78"/>
      <c r="F70" s="78"/>
      <c r="G70" s="76">
        <f>G69-G68</f>
        <v>6647921.2000000002</v>
      </c>
    </row>
    <row r="71" spans="1:7" ht="12" customHeight="1">
      <c r="A71" s="65"/>
      <c r="B71" s="66" t="s">
        <v>40</v>
      </c>
      <c r="C71" s="67"/>
      <c r="D71" s="67"/>
      <c r="E71" s="67"/>
      <c r="F71" s="67"/>
      <c r="G71" s="62"/>
    </row>
    <row r="72" spans="1:7" ht="12.75" customHeight="1" thickBot="1">
      <c r="A72" s="65"/>
      <c r="B72" s="79"/>
      <c r="C72" s="67"/>
      <c r="D72" s="67"/>
      <c r="E72" s="67"/>
      <c r="F72" s="67"/>
      <c r="G72" s="62"/>
    </row>
    <row r="73" spans="1:7" ht="12" customHeight="1">
      <c r="A73" s="65"/>
      <c r="B73" s="91" t="s">
        <v>41</v>
      </c>
      <c r="C73" s="92"/>
      <c r="D73" s="92"/>
      <c r="E73" s="92"/>
      <c r="F73" s="93"/>
      <c r="G73" s="62"/>
    </row>
    <row r="74" spans="1:7" ht="12" customHeight="1">
      <c r="A74" s="65"/>
      <c r="B74" s="94" t="s">
        <v>42</v>
      </c>
      <c r="C74" s="64"/>
      <c r="D74" s="64"/>
      <c r="E74" s="64"/>
      <c r="F74" s="95"/>
      <c r="G74" s="62"/>
    </row>
    <row r="75" spans="1:7" ht="12" customHeight="1">
      <c r="A75" s="65"/>
      <c r="B75" s="94" t="s">
        <v>43</v>
      </c>
      <c r="C75" s="64"/>
      <c r="D75" s="64"/>
      <c r="E75" s="64"/>
      <c r="F75" s="95"/>
      <c r="G75" s="62"/>
    </row>
    <row r="76" spans="1:7" ht="12" customHeight="1">
      <c r="A76" s="65"/>
      <c r="B76" s="94" t="s">
        <v>44</v>
      </c>
      <c r="C76" s="64"/>
      <c r="D76" s="64"/>
      <c r="E76" s="64"/>
      <c r="F76" s="95"/>
      <c r="G76" s="62"/>
    </row>
    <row r="77" spans="1:7" ht="12" customHeight="1">
      <c r="A77" s="65"/>
      <c r="B77" s="94" t="s">
        <v>45</v>
      </c>
      <c r="C77" s="64"/>
      <c r="D77" s="64"/>
      <c r="E77" s="64"/>
      <c r="F77" s="95"/>
      <c r="G77" s="62"/>
    </row>
    <row r="78" spans="1:7" ht="12" customHeight="1">
      <c r="A78" s="65"/>
      <c r="B78" s="94" t="s">
        <v>46</v>
      </c>
      <c r="C78" s="64"/>
      <c r="D78" s="64"/>
      <c r="E78" s="64"/>
      <c r="F78" s="95"/>
      <c r="G78" s="62"/>
    </row>
    <row r="79" spans="1:7" ht="12.75" customHeight="1" thickBot="1">
      <c r="A79" s="65"/>
      <c r="B79" s="96" t="s">
        <v>47</v>
      </c>
      <c r="C79" s="97"/>
      <c r="D79" s="97"/>
      <c r="E79" s="97"/>
      <c r="F79" s="98"/>
      <c r="G79" s="62"/>
    </row>
    <row r="80" spans="1:7" ht="12.75" customHeight="1">
      <c r="A80" s="65"/>
      <c r="B80" s="89"/>
      <c r="C80" s="64"/>
      <c r="D80" s="64"/>
      <c r="E80" s="64"/>
      <c r="F80" s="64"/>
      <c r="G80" s="62"/>
    </row>
    <row r="81" spans="1:7" ht="15" customHeight="1" thickBot="1">
      <c r="A81" s="65"/>
      <c r="B81" s="163" t="s">
        <v>48</v>
      </c>
      <c r="C81" s="164"/>
      <c r="D81" s="88"/>
      <c r="E81" s="55"/>
      <c r="F81" s="55"/>
      <c r="G81" s="62"/>
    </row>
    <row r="82" spans="1:7" ht="12" customHeight="1">
      <c r="A82" s="65"/>
      <c r="B82" s="81" t="s">
        <v>33</v>
      </c>
      <c r="C82" s="56" t="s">
        <v>49</v>
      </c>
      <c r="D82" s="82" t="s">
        <v>50</v>
      </c>
      <c r="E82" s="55"/>
      <c r="F82" s="55"/>
      <c r="G82" s="62"/>
    </row>
    <row r="83" spans="1:7" ht="12" customHeight="1">
      <c r="A83" s="65"/>
      <c r="B83" s="83" t="s">
        <v>51</v>
      </c>
      <c r="C83" s="57">
        <f>+G27</f>
        <v>1540000</v>
      </c>
      <c r="D83" s="84">
        <f>(C83/C89)</f>
        <v>0.45941640751404772</v>
      </c>
      <c r="E83" s="55"/>
      <c r="F83" s="55"/>
      <c r="G83" s="62"/>
    </row>
    <row r="84" spans="1:7" ht="12" customHeight="1">
      <c r="A84" s="65"/>
      <c r="B84" s="83" t="s">
        <v>52</v>
      </c>
      <c r="C84" s="58">
        <f>+G32</f>
        <v>0</v>
      </c>
      <c r="D84" s="84">
        <v>0</v>
      </c>
      <c r="E84" s="55"/>
      <c r="F84" s="55"/>
      <c r="G84" s="62"/>
    </row>
    <row r="85" spans="1:7" ht="12" customHeight="1">
      <c r="A85" s="65"/>
      <c r="B85" s="83" t="s">
        <v>53</v>
      </c>
      <c r="C85" s="57">
        <f>+G40</f>
        <v>550000</v>
      </c>
      <c r="D85" s="84">
        <f>(C85/C89)</f>
        <v>0.16407728839787419</v>
      </c>
      <c r="E85" s="55"/>
      <c r="F85" s="55"/>
      <c r="G85" s="62"/>
    </row>
    <row r="86" spans="1:7" ht="12" customHeight="1">
      <c r="A86" s="65"/>
      <c r="B86" s="83" t="s">
        <v>25</v>
      </c>
      <c r="C86" s="57">
        <f>+G56</f>
        <v>784456</v>
      </c>
      <c r="D86" s="84">
        <f>(C86/C89)</f>
        <v>0.23402075154080507</v>
      </c>
      <c r="E86" s="55"/>
      <c r="F86" s="55"/>
      <c r="G86" s="62"/>
    </row>
    <row r="87" spans="1:7" ht="12" customHeight="1">
      <c r="A87" s="65"/>
      <c r="B87" s="83" t="s">
        <v>54</v>
      </c>
      <c r="C87" s="59">
        <f>+G64</f>
        <v>318000</v>
      </c>
      <c r="D87" s="84">
        <f>(C87/C89)</f>
        <v>9.4866504928225445E-2</v>
      </c>
      <c r="E87" s="61"/>
      <c r="F87" s="61"/>
      <c r="G87" s="62"/>
    </row>
    <row r="88" spans="1:7" ht="12" customHeight="1">
      <c r="A88" s="65"/>
      <c r="B88" s="83" t="s">
        <v>55</v>
      </c>
      <c r="C88" s="59">
        <f>+G67</f>
        <v>159622.80000000002</v>
      </c>
      <c r="D88" s="84">
        <f>(C88/C89)</f>
        <v>4.761904761904763E-2</v>
      </c>
      <c r="E88" s="61"/>
      <c r="F88" s="61"/>
      <c r="G88" s="62"/>
    </row>
    <row r="89" spans="1:7" ht="12.75" customHeight="1" thickBot="1">
      <c r="A89" s="65"/>
      <c r="B89" s="85" t="s">
        <v>56</v>
      </c>
      <c r="C89" s="86">
        <f>SUM(C83:C88)</f>
        <v>3352078.8</v>
      </c>
      <c r="D89" s="87">
        <f>SUM(D83:D88)</f>
        <v>1</v>
      </c>
      <c r="E89" s="109"/>
      <c r="F89" s="111"/>
      <c r="G89" s="110"/>
    </row>
    <row r="90" spans="1:7" ht="12" customHeight="1">
      <c r="A90" s="65"/>
      <c r="B90" s="79"/>
      <c r="C90" s="67"/>
      <c r="D90" s="67"/>
      <c r="E90" s="67"/>
      <c r="F90" s="67"/>
      <c r="G90" s="62"/>
    </row>
    <row r="91" spans="1:7" ht="12.75" customHeight="1">
      <c r="A91" s="65"/>
      <c r="B91" s="80"/>
      <c r="C91" s="67"/>
      <c r="D91" s="67"/>
      <c r="E91" s="67"/>
      <c r="F91" s="67"/>
      <c r="G91" s="62"/>
    </row>
    <row r="92" spans="1:7" ht="12" customHeight="1" thickBot="1">
      <c r="A92" s="54"/>
      <c r="B92" s="100"/>
      <c r="C92" s="101" t="s">
        <v>117</v>
      </c>
      <c r="D92" s="102"/>
      <c r="E92" s="103"/>
      <c r="F92" s="60"/>
      <c r="G92" s="62"/>
    </row>
    <row r="93" spans="1:7" ht="12" customHeight="1">
      <c r="A93" s="65"/>
      <c r="B93" s="104" t="s">
        <v>66</v>
      </c>
      <c r="C93" s="105">
        <v>4000</v>
      </c>
      <c r="D93" s="105">
        <v>5000</v>
      </c>
      <c r="E93" s="106">
        <v>7000</v>
      </c>
      <c r="F93" s="99"/>
      <c r="G93" s="63"/>
    </row>
    <row r="94" spans="1:7" ht="12.75" customHeight="1" thickBot="1">
      <c r="A94" s="65"/>
      <c r="B94" s="85" t="s">
        <v>57</v>
      </c>
      <c r="C94" s="86">
        <f>(G68/C93)</f>
        <v>838.01969999999994</v>
      </c>
      <c r="D94" s="86">
        <f>(G68/D93)</f>
        <v>670.41575999999998</v>
      </c>
      <c r="E94" s="107">
        <f>(G68/E93)</f>
        <v>478.86839999999995</v>
      </c>
      <c r="F94" s="99"/>
      <c r="G94" s="63"/>
    </row>
    <row r="95" spans="1:7" ht="15.6" customHeight="1">
      <c r="A95" s="65"/>
      <c r="B95" s="90" t="s">
        <v>58</v>
      </c>
      <c r="C95" s="64"/>
      <c r="D95" s="64"/>
      <c r="E95" s="64"/>
      <c r="F95" s="64"/>
      <c r="G95" s="64"/>
    </row>
  </sheetData>
  <mergeCells count="9">
    <mergeCell ref="B81:C81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95"/>
  <sheetViews>
    <sheetView topLeftCell="A52" zoomScale="120" zoomScaleNormal="120" workbookViewId="0">
      <selection activeCell="B63" sqref="B63"/>
    </sheetView>
  </sheetViews>
  <sheetFormatPr baseColWidth="10"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4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67</v>
      </c>
      <c r="D9" s="8"/>
      <c r="E9" s="166" t="s">
        <v>77</v>
      </c>
      <c r="F9" s="167"/>
      <c r="G9" s="9">
        <v>5000</v>
      </c>
    </row>
    <row r="10" spans="1:7" ht="18" customHeight="1">
      <c r="A10" s="5"/>
      <c r="B10" s="160" t="s">
        <v>1</v>
      </c>
      <c r="C10" s="114" t="s">
        <v>68</v>
      </c>
      <c r="D10" s="115"/>
      <c r="E10" s="165" t="s">
        <v>2</v>
      </c>
      <c r="F10" s="165"/>
      <c r="G10" s="116" t="s">
        <v>69</v>
      </c>
    </row>
    <row r="11" spans="1:7" ht="18" customHeight="1">
      <c r="A11" s="5"/>
      <c r="B11" s="160" t="s">
        <v>3</v>
      </c>
      <c r="C11" s="117" t="s">
        <v>70</v>
      </c>
      <c r="D11" s="115"/>
      <c r="E11" s="165" t="s">
        <v>71</v>
      </c>
      <c r="F11" s="165"/>
      <c r="G11" s="118">
        <v>2000</v>
      </c>
    </row>
    <row r="12" spans="1:7" ht="18" customHeight="1">
      <c r="A12" s="5"/>
      <c r="B12" s="160" t="s">
        <v>4</v>
      </c>
      <c r="C12" s="119" t="s">
        <v>60</v>
      </c>
      <c r="D12" s="115"/>
      <c r="E12" s="165" t="s">
        <v>61</v>
      </c>
      <c r="F12" s="165"/>
      <c r="G12" s="120">
        <f>+G11*G9</f>
        <v>10000000</v>
      </c>
    </row>
    <row r="13" spans="1:7" ht="18" customHeight="1">
      <c r="A13" s="5"/>
      <c r="B13" s="160" t="s">
        <v>62</v>
      </c>
      <c r="C13" s="119" t="s">
        <v>72</v>
      </c>
      <c r="D13" s="115"/>
      <c r="E13" s="165" t="s">
        <v>63</v>
      </c>
      <c r="F13" s="165"/>
      <c r="G13" s="117" t="s">
        <v>73</v>
      </c>
    </row>
    <row r="14" spans="1:7" ht="18" customHeight="1">
      <c r="A14" s="5"/>
      <c r="B14" s="160" t="s">
        <v>5</v>
      </c>
      <c r="C14" s="114" t="s">
        <v>74</v>
      </c>
      <c r="D14" s="115"/>
      <c r="E14" s="165" t="s">
        <v>6</v>
      </c>
      <c r="F14" s="165"/>
      <c r="G14" s="121" t="s">
        <v>75</v>
      </c>
    </row>
    <row r="15" spans="1:7" ht="18" customHeight="1">
      <c r="A15" s="5"/>
      <c r="B15" s="160" t="s">
        <v>7</v>
      </c>
      <c r="C15" s="122">
        <v>44614</v>
      </c>
      <c r="D15" s="115"/>
      <c r="E15" s="168" t="s">
        <v>8</v>
      </c>
      <c r="F15" s="168"/>
      <c r="G15" s="121" t="s">
        <v>76</v>
      </c>
    </row>
    <row r="16" spans="1:7" ht="12" customHeight="1">
      <c r="A16" s="2"/>
      <c r="B16" s="10"/>
      <c r="C16" s="11"/>
      <c r="D16" s="12"/>
      <c r="E16" s="13"/>
      <c r="F16" s="13"/>
      <c r="G16" s="14"/>
    </row>
    <row r="17" spans="1:7" ht="12" customHeight="1">
      <c r="A17" s="15"/>
      <c r="B17" s="169" t="s">
        <v>9</v>
      </c>
      <c r="C17" s="170"/>
      <c r="D17" s="170"/>
      <c r="E17" s="170"/>
      <c r="F17" s="170"/>
      <c r="G17" s="170"/>
    </row>
    <row r="18" spans="1:7" ht="12" customHeight="1">
      <c r="A18" s="2"/>
      <c r="B18" s="16"/>
      <c r="C18" s="17"/>
      <c r="D18" s="17"/>
      <c r="E18" s="17"/>
      <c r="F18" s="18"/>
      <c r="G18" s="18"/>
    </row>
    <row r="19" spans="1:7" ht="12" customHeight="1">
      <c r="A19" s="5"/>
      <c r="B19" s="19" t="s">
        <v>10</v>
      </c>
      <c r="C19" s="20"/>
      <c r="D19" s="21"/>
      <c r="E19" s="21"/>
      <c r="F19" s="21"/>
      <c r="G19" s="21"/>
    </row>
    <row r="20" spans="1:7" ht="24" customHeight="1">
      <c r="A20" s="15"/>
      <c r="B20" s="22" t="s">
        <v>11</v>
      </c>
      <c r="C20" s="22" t="s">
        <v>12</v>
      </c>
      <c r="D20" s="22" t="s">
        <v>13</v>
      </c>
      <c r="E20" s="22" t="s">
        <v>14</v>
      </c>
      <c r="F20" s="22" t="s">
        <v>15</v>
      </c>
      <c r="G20" s="22" t="s">
        <v>16</v>
      </c>
    </row>
    <row r="21" spans="1:7" ht="12.75" customHeight="1">
      <c r="A21" s="15"/>
      <c r="B21" s="161" t="s">
        <v>78</v>
      </c>
      <c r="C21" s="124" t="s">
        <v>17</v>
      </c>
      <c r="D21" s="124">
        <v>4</v>
      </c>
      <c r="E21" s="125" t="s">
        <v>79</v>
      </c>
      <c r="F21" s="126">
        <v>28000</v>
      </c>
      <c r="G21" s="126">
        <f>F21*D21</f>
        <v>112000</v>
      </c>
    </row>
    <row r="22" spans="1:7" ht="12.75" customHeight="1">
      <c r="A22" s="15"/>
      <c r="B22" s="161" t="s">
        <v>80</v>
      </c>
      <c r="C22" s="124" t="s">
        <v>17</v>
      </c>
      <c r="D22" s="127">
        <v>1</v>
      </c>
      <c r="E22" s="128" t="s">
        <v>79</v>
      </c>
      <c r="F22" s="126">
        <v>28000</v>
      </c>
      <c r="G22" s="126">
        <f t="shared" ref="G22:G26" si="0">F22*D22</f>
        <v>28000</v>
      </c>
    </row>
    <row r="23" spans="1:7" ht="12.75" customHeight="1">
      <c r="A23" s="15"/>
      <c r="B23" s="161" t="s">
        <v>85</v>
      </c>
      <c r="C23" s="124" t="s">
        <v>17</v>
      </c>
      <c r="D23" s="124">
        <v>4</v>
      </c>
      <c r="E23" s="128" t="s">
        <v>86</v>
      </c>
      <c r="F23" s="126">
        <v>28000</v>
      </c>
      <c r="G23" s="126">
        <f t="shared" si="0"/>
        <v>112000</v>
      </c>
    </row>
    <row r="24" spans="1:7" ht="12.75" customHeight="1">
      <c r="A24" s="15"/>
      <c r="B24" s="161" t="s">
        <v>87</v>
      </c>
      <c r="C24" s="124" t="s">
        <v>17</v>
      </c>
      <c r="D24" s="124">
        <v>5</v>
      </c>
      <c r="E24" s="128" t="s">
        <v>88</v>
      </c>
      <c r="F24" s="126">
        <v>28000</v>
      </c>
      <c r="G24" s="126">
        <f t="shared" si="0"/>
        <v>140000</v>
      </c>
    </row>
    <row r="25" spans="1:7" ht="12.75" customHeight="1">
      <c r="A25" s="15"/>
      <c r="B25" s="161" t="s">
        <v>89</v>
      </c>
      <c r="C25" s="124" t="s">
        <v>17</v>
      </c>
      <c r="D25" s="124">
        <v>6</v>
      </c>
      <c r="E25" s="128" t="s">
        <v>90</v>
      </c>
      <c r="F25" s="126">
        <v>28000</v>
      </c>
      <c r="G25" s="126">
        <f t="shared" si="0"/>
        <v>168000</v>
      </c>
    </row>
    <row r="26" spans="1:7" ht="25.5" customHeight="1">
      <c r="A26" s="15"/>
      <c r="B26" s="161" t="s">
        <v>93</v>
      </c>
      <c r="C26" s="124" t="s">
        <v>17</v>
      </c>
      <c r="D26" s="124">
        <v>35</v>
      </c>
      <c r="E26" s="128" t="s">
        <v>94</v>
      </c>
      <c r="F26" s="126">
        <v>28000</v>
      </c>
      <c r="G26" s="126">
        <f t="shared" si="0"/>
        <v>980000</v>
      </c>
    </row>
    <row r="27" spans="1:7" ht="12.75" customHeight="1">
      <c r="A27" s="15"/>
      <c r="B27" s="23" t="s">
        <v>18</v>
      </c>
      <c r="C27" s="24"/>
      <c r="D27" s="24"/>
      <c r="E27" s="24"/>
      <c r="F27" s="25"/>
      <c r="G27" s="26">
        <f>SUM(G21:G26)</f>
        <v>1540000</v>
      </c>
    </row>
    <row r="28" spans="1:7" ht="12" customHeight="1">
      <c r="A28" s="2"/>
      <c r="B28" s="16"/>
      <c r="C28" s="18"/>
      <c r="D28" s="18"/>
      <c r="E28" s="18"/>
      <c r="F28" s="27"/>
      <c r="G28" s="27"/>
    </row>
    <row r="29" spans="1:7" ht="12" customHeight="1">
      <c r="A29" s="5"/>
      <c r="B29" s="28" t="s">
        <v>19</v>
      </c>
      <c r="C29" s="29"/>
      <c r="D29" s="30"/>
      <c r="E29" s="30"/>
      <c r="F29" s="31"/>
      <c r="G29" s="31"/>
    </row>
    <row r="30" spans="1:7" ht="24" customHeight="1">
      <c r="A30" s="5"/>
      <c r="B30" s="32" t="s">
        <v>11</v>
      </c>
      <c r="C30" s="33" t="s">
        <v>12</v>
      </c>
      <c r="D30" s="33" t="s">
        <v>13</v>
      </c>
      <c r="E30" s="32" t="s">
        <v>14</v>
      </c>
      <c r="F30" s="33" t="s">
        <v>15</v>
      </c>
      <c r="G30" s="32" t="s">
        <v>16</v>
      </c>
    </row>
    <row r="31" spans="1:7" ht="12" customHeight="1">
      <c r="A31" s="5"/>
      <c r="B31" s="34"/>
      <c r="C31" s="35" t="s">
        <v>59</v>
      </c>
      <c r="D31" s="35"/>
      <c r="E31" s="35"/>
      <c r="F31" s="34"/>
      <c r="G31" s="34"/>
    </row>
    <row r="32" spans="1:7" ht="12" customHeight="1">
      <c r="A32" s="5"/>
      <c r="B32" s="36" t="s">
        <v>20</v>
      </c>
      <c r="C32" s="37"/>
      <c r="D32" s="37"/>
      <c r="E32" s="37"/>
      <c r="F32" s="38"/>
      <c r="G32" s="112">
        <v>0</v>
      </c>
    </row>
    <row r="33" spans="1:254" ht="12" customHeight="1">
      <c r="A33" s="2"/>
      <c r="B33" s="39"/>
      <c r="C33" s="40"/>
      <c r="D33" s="40"/>
      <c r="E33" s="40"/>
      <c r="F33" s="41"/>
      <c r="G33" s="41"/>
    </row>
    <row r="34" spans="1:254" ht="12" customHeight="1">
      <c r="A34" s="5"/>
      <c r="B34" s="28" t="s">
        <v>21</v>
      </c>
      <c r="C34" s="29"/>
      <c r="D34" s="30"/>
      <c r="E34" s="30"/>
      <c r="F34" s="31"/>
      <c r="G34" s="31"/>
    </row>
    <row r="35" spans="1:254" ht="24" customHeight="1">
      <c r="A35" s="5"/>
      <c r="B35" s="130" t="s">
        <v>11</v>
      </c>
      <c r="C35" s="130" t="s">
        <v>12</v>
      </c>
      <c r="D35" s="130" t="s">
        <v>13</v>
      </c>
      <c r="E35" s="130" t="s">
        <v>14</v>
      </c>
      <c r="F35" s="131" t="s">
        <v>15</v>
      </c>
      <c r="G35" s="130" t="s">
        <v>16</v>
      </c>
    </row>
    <row r="36" spans="1:254" s="134" customFormat="1" ht="24" customHeight="1">
      <c r="A36" s="132"/>
      <c r="B36" s="135" t="s">
        <v>95</v>
      </c>
      <c r="C36" s="136" t="s">
        <v>22</v>
      </c>
      <c r="D36" s="137">
        <v>1</v>
      </c>
      <c r="E36" s="138" t="s">
        <v>96</v>
      </c>
      <c r="F36" s="139">
        <v>180000</v>
      </c>
      <c r="G36" s="139">
        <f>F36*D36</f>
        <v>180000</v>
      </c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  <c r="CG36" s="133"/>
      <c r="CH36" s="133"/>
      <c r="CI36" s="133"/>
      <c r="CJ36" s="133"/>
      <c r="CK36" s="133"/>
      <c r="CL36" s="133"/>
      <c r="CM36" s="133"/>
      <c r="CN36" s="133"/>
      <c r="CO36" s="133"/>
      <c r="CP36" s="133"/>
      <c r="CQ36" s="133"/>
      <c r="CR36" s="133"/>
      <c r="CS36" s="133"/>
      <c r="CT36" s="133"/>
      <c r="CU36" s="133"/>
      <c r="CV36" s="133"/>
      <c r="CW36" s="133"/>
      <c r="CX36" s="133"/>
      <c r="CY36" s="133"/>
      <c r="CZ36" s="133"/>
      <c r="DA36" s="133"/>
      <c r="DB36" s="133"/>
      <c r="DC36" s="133"/>
      <c r="DD36" s="133"/>
      <c r="DE36" s="133"/>
      <c r="DF36" s="133"/>
      <c r="DG36" s="133"/>
      <c r="DH36" s="133"/>
      <c r="DI36" s="133"/>
      <c r="DJ36" s="133"/>
      <c r="DK36" s="133"/>
      <c r="DL36" s="133"/>
      <c r="DM36" s="133"/>
      <c r="DN36" s="133"/>
      <c r="DO36" s="133"/>
      <c r="DP36" s="133"/>
      <c r="DQ36" s="133"/>
      <c r="DR36" s="133"/>
      <c r="DS36" s="133"/>
      <c r="DT36" s="133"/>
      <c r="DU36" s="133"/>
      <c r="DV36" s="133"/>
      <c r="DW36" s="133"/>
      <c r="DX36" s="133"/>
      <c r="DY36" s="133"/>
      <c r="DZ36" s="133"/>
      <c r="EA36" s="133"/>
      <c r="EB36" s="133"/>
      <c r="EC36" s="133"/>
      <c r="ED36" s="133"/>
      <c r="EE36" s="133"/>
      <c r="EF36" s="133"/>
      <c r="EG36" s="133"/>
      <c r="EH36" s="133"/>
      <c r="EI36" s="133"/>
      <c r="EJ36" s="133"/>
      <c r="EK36" s="133"/>
      <c r="EL36" s="133"/>
      <c r="EM36" s="133"/>
      <c r="EN36" s="133"/>
      <c r="EO36" s="133"/>
      <c r="EP36" s="133"/>
      <c r="EQ36" s="133"/>
      <c r="ER36" s="133"/>
      <c r="ES36" s="133"/>
      <c r="ET36" s="133"/>
      <c r="EU36" s="133"/>
      <c r="EV36" s="133"/>
      <c r="EW36" s="133"/>
      <c r="EX36" s="133"/>
      <c r="EY36" s="133"/>
      <c r="EZ36" s="133"/>
      <c r="FA36" s="133"/>
      <c r="FB36" s="133"/>
      <c r="FC36" s="133"/>
      <c r="FD36" s="133"/>
      <c r="FE36" s="133"/>
      <c r="FF36" s="133"/>
      <c r="FG36" s="133"/>
      <c r="FH36" s="133"/>
      <c r="FI36" s="133"/>
      <c r="FJ36" s="133"/>
      <c r="FK36" s="133"/>
      <c r="FL36" s="133"/>
      <c r="FM36" s="133"/>
      <c r="FN36" s="133"/>
      <c r="FO36" s="133"/>
      <c r="FP36" s="133"/>
      <c r="FQ36" s="133"/>
      <c r="FR36" s="133"/>
      <c r="FS36" s="133"/>
      <c r="FT36" s="133"/>
      <c r="FU36" s="133"/>
      <c r="FV36" s="133"/>
      <c r="FW36" s="133"/>
      <c r="FX36" s="133"/>
      <c r="FY36" s="133"/>
      <c r="FZ36" s="133"/>
      <c r="GA36" s="133"/>
      <c r="GB36" s="133"/>
      <c r="GC36" s="133"/>
      <c r="GD36" s="133"/>
      <c r="GE36" s="133"/>
      <c r="GF36" s="133"/>
      <c r="GG36" s="133"/>
      <c r="GH36" s="133"/>
      <c r="GI36" s="133"/>
      <c r="GJ36" s="133"/>
      <c r="GK36" s="133"/>
      <c r="GL36" s="133"/>
      <c r="GM36" s="133"/>
      <c r="GN36" s="133"/>
      <c r="GO36" s="133"/>
      <c r="GP36" s="133"/>
      <c r="GQ36" s="133"/>
      <c r="GR36" s="133"/>
      <c r="GS36" s="133"/>
      <c r="GT36" s="133"/>
      <c r="GU36" s="133"/>
      <c r="GV36" s="133"/>
      <c r="GW36" s="133"/>
      <c r="GX36" s="133"/>
      <c r="GY36" s="133"/>
      <c r="GZ36" s="133"/>
      <c r="HA36" s="133"/>
      <c r="HB36" s="133"/>
      <c r="HC36" s="133"/>
      <c r="HD36" s="133"/>
      <c r="HE36" s="133"/>
      <c r="HF36" s="133"/>
      <c r="HG36" s="133"/>
      <c r="HH36" s="133"/>
      <c r="HI36" s="133"/>
      <c r="HJ36" s="133"/>
      <c r="HK36" s="133"/>
      <c r="HL36" s="133"/>
      <c r="HM36" s="133"/>
      <c r="HN36" s="133"/>
      <c r="HO36" s="133"/>
      <c r="HP36" s="133"/>
      <c r="HQ36" s="133"/>
      <c r="HR36" s="133"/>
      <c r="HS36" s="133"/>
      <c r="HT36" s="133"/>
      <c r="HU36" s="133"/>
      <c r="HV36" s="133"/>
      <c r="HW36" s="133"/>
      <c r="HX36" s="133"/>
      <c r="HY36" s="133"/>
      <c r="HZ36" s="133"/>
      <c r="IA36" s="133"/>
      <c r="IB36" s="133"/>
      <c r="IC36" s="133"/>
      <c r="ID36" s="133"/>
      <c r="IE36" s="133"/>
      <c r="IF36" s="133"/>
      <c r="IG36" s="133"/>
      <c r="IH36" s="133"/>
      <c r="II36" s="133"/>
      <c r="IJ36" s="133"/>
      <c r="IK36" s="133"/>
      <c r="IL36" s="133"/>
      <c r="IM36" s="133"/>
      <c r="IN36" s="133"/>
      <c r="IO36" s="133"/>
      <c r="IP36" s="133"/>
      <c r="IQ36" s="133"/>
      <c r="IR36" s="133"/>
      <c r="IS36" s="133"/>
      <c r="IT36" s="133"/>
    </row>
    <row r="37" spans="1:254" s="134" customFormat="1" ht="24" customHeight="1">
      <c r="A37" s="132"/>
      <c r="B37" s="135" t="s">
        <v>95</v>
      </c>
      <c r="C37" s="136" t="s">
        <v>22</v>
      </c>
      <c r="D37" s="137">
        <v>0.5</v>
      </c>
      <c r="E37" s="138" t="s">
        <v>97</v>
      </c>
      <c r="F37" s="139">
        <v>180000</v>
      </c>
      <c r="G37" s="139">
        <f t="shared" ref="G37:G38" si="1">F37*D37</f>
        <v>90000</v>
      </c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  <c r="AI37" s="133"/>
      <c r="AJ37" s="133"/>
      <c r="AK37" s="133"/>
      <c r="AL37" s="133"/>
      <c r="AM37" s="133"/>
      <c r="AN37" s="133"/>
      <c r="AO37" s="133"/>
      <c r="AP37" s="133"/>
      <c r="AQ37" s="133"/>
      <c r="AR37" s="133"/>
      <c r="AS37" s="133"/>
      <c r="AT37" s="133"/>
      <c r="AU37" s="133"/>
      <c r="AV37" s="133"/>
      <c r="AW37" s="133"/>
      <c r="AX37" s="133"/>
      <c r="AY37" s="133"/>
      <c r="AZ37" s="133"/>
      <c r="BA37" s="133"/>
      <c r="BB37" s="133"/>
      <c r="BC37" s="133"/>
      <c r="BD37" s="133"/>
      <c r="BE37" s="133"/>
      <c r="BF37" s="133"/>
      <c r="BG37" s="133"/>
      <c r="BH37" s="133"/>
      <c r="BI37" s="133"/>
      <c r="BJ37" s="133"/>
      <c r="BK37" s="133"/>
      <c r="BL37" s="133"/>
      <c r="BM37" s="133"/>
      <c r="BN37" s="133"/>
      <c r="BO37" s="133"/>
      <c r="BP37" s="133"/>
      <c r="BQ37" s="133"/>
      <c r="BR37" s="133"/>
      <c r="BS37" s="133"/>
      <c r="BT37" s="133"/>
      <c r="BU37" s="133"/>
      <c r="BV37" s="133"/>
      <c r="BW37" s="133"/>
      <c r="BX37" s="133"/>
      <c r="BY37" s="133"/>
      <c r="BZ37" s="133"/>
      <c r="CA37" s="133"/>
      <c r="CB37" s="133"/>
      <c r="CC37" s="133"/>
      <c r="CD37" s="133"/>
      <c r="CE37" s="133"/>
      <c r="CF37" s="133"/>
      <c r="CG37" s="133"/>
      <c r="CH37" s="133"/>
      <c r="CI37" s="133"/>
      <c r="CJ37" s="133"/>
      <c r="CK37" s="133"/>
      <c r="CL37" s="133"/>
      <c r="CM37" s="133"/>
      <c r="CN37" s="133"/>
      <c r="CO37" s="133"/>
      <c r="CP37" s="133"/>
      <c r="CQ37" s="133"/>
      <c r="CR37" s="133"/>
      <c r="CS37" s="133"/>
      <c r="CT37" s="133"/>
      <c r="CU37" s="133"/>
      <c r="CV37" s="133"/>
      <c r="CW37" s="133"/>
      <c r="CX37" s="133"/>
      <c r="CY37" s="133"/>
      <c r="CZ37" s="133"/>
      <c r="DA37" s="133"/>
      <c r="DB37" s="133"/>
      <c r="DC37" s="133"/>
      <c r="DD37" s="133"/>
      <c r="DE37" s="133"/>
      <c r="DF37" s="133"/>
      <c r="DG37" s="133"/>
      <c r="DH37" s="133"/>
      <c r="DI37" s="133"/>
      <c r="DJ37" s="133"/>
      <c r="DK37" s="133"/>
      <c r="DL37" s="133"/>
      <c r="DM37" s="133"/>
      <c r="DN37" s="133"/>
      <c r="DO37" s="133"/>
      <c r="DP37" s="133"/>
      <c r="DQ37" s="133"/>
      <c r="DR37" s="133"/>
      <c r="DS37" s="133"/>
      <c r="DT37" s="133"/>
      <c r="DU37" s="133"/>
      <c r="DV37" s="133"/>
      <c r="DW37" s="133"/>
      <c r="DX37" s="133"/>
      <c r="DY37" s="133"/>
      <c r="DZ37" s="133"/>
      <c r="EA37" s="133"/>
      <c r="EB37" s="133"/>
      <c r="EC37" s="133"/>
      <c r="ED37" s="133"/>
      <c r="EE37" s="133"/>
      <c r="EF37" s="133"/>
      <c r="EG37" s="133"/>
      <c r="EH37" s="133"/>
      <c r="EI37" s="133"/>
      <c r="EJ37" s="133"/>
      <c r="EK37" s="133"/>
      <c r="EL37" s="133"/>
      <c r="EM37" s="133"/>
      <c r="EN37" s="133"/>
      <c r="EO37" s="133"/>
      <c r="EP37" s="133"/>
      <c r="EQ37" s="133"/>
      <c r="ER37" s="133"/>
      <c r="ES37" s="133"/>
      <c r="ET37" s="133"/>
      <c r="EU37" s="133"/>
      <c r="EV37" s="133"/>
      <c r="EW37" s="133"/>
      <c r="EX37" s="133"/>
      <c r="EY37" s="133"/>
      <c r="EZ37" s="133"/>
      <c r="FA37" s="133"/>
      <c r="FB37" s="133"/>
      <c r="FC37" s="133"/>
      <c r="FD37" s="133"/>
      <c r="FE37" s="133"/>
      <c r="FF37" s="133"/>
      <c r="FG37" s="133"/>
      <c r="FH37" s="133"/>
      <c r="FI37" s="133"/>
      <c r="FJ37" s="133"/>
      <c r="FK37" s="133"/>
      <c r="FL37" s="133"/>
      <c r="FM37" s="133"/>
      <c r="FN37" s="133"/>
      <c r="FO37" s="133"/>
      <c r="FP37" s="133"/>
      <c r="FQ37" s="133"/>
      <c r="FR37" s="133"/>
      <c r="FS37" s="133"/>
      <c r="FT37" s="133"/>
      <c r="FU37" s="133"/>
      <c r="FV37" s="133"/>
      <c r="FW37" s="133"/>
      <c r="FX37" s="133"/>
      <c r="FY37" s="133"/>
      <c r="FZ37" s="133"/>
      <c r="GA37" s="133"/>
      <c r="GB37" s="133"/>
      <c r="GC37" s="133"/>
      <c r="GD37" s="133"/>
      <c r="GE37" s="133"/>
      <c r="GF37" s="133"/>
      <c r="GG37" s="133"/>
      <c r="GH37" s="133"/>
      <c r="GI37" s="133"/>
      <c r="GJ37" s="133"/>
      <c r="GK37" s="133"/>
      <c r="GL37" s="133"/>
      <c r="GM37" s="133"/>
      <c r="GN37" s="133"/>
      <c r="GO37" s="133"/>
      <c r="GP37" s="133"/>
      <c r="GQ37" s="133"/>
      <c r="GR37" s="133"/>
      <c r="GS37" s="133"/>
      <c r="GT37" s="133"/>
      <c r="GU37" s="133"/>
      <c r="GV37" s="133"/>
      <c r="GW37" s="133"/>
      <c r="GX37" s="133"/>
      <c r="GY37" s="133"/>
      <c r="GZ37" s="133"/>
      <c r="HA37" s="133"/>
      <c r="HB37" s="133"/>
      <c r="HC37" s="133"/>
      <c r="HD37" s="133"/>
      <c r="HE37" s="133"/>
      <c r="HF37" s="133"/>
      <c r="HG37" s="133"/>
      <c r="HH37" s="133"/>
      <c r="HI37" s="133"/>
      <c r="HJ37" s="133"/>
      <c r="HK37" s="133"/>
      <c r="HL37" s="133"/>
      <c r="HM37" s="133"/>
      <c r="HN37" s="133"/>
      <c r="HO37" s="133"/>
      <c r="HP37" s="133"/>
      <c r="HQ37" s="133"/>
      <c r="HR37" s="133"/>
      <c r="HS37" s="133"/>
      <c r="HT37" s="133"/>
      <c r="HU37" s="133"/>
      <c r="HV37" s="133"/>
      <c r="HW37" s="133"/>
      <c r="HX37" s="133"/>
      <c r="HY37" s="133"/>
      <c r="HZ37" s="133"/>
      <c r="IA37" s="133"/>
      <c r="IB37" s="133"/>
      <c r="IC37" s="133"/>
      <c r="ID37" s="133"/>
      <c r="IE37" s="133"/>
      <c r="IF37" s="133"/>
      <c r="IG37" s="133"/>
      <c r="IH37" s="133"/>
      <c r="II37" s="133"/>
      <c r="IJ37" s="133"/>
      <c r="IK37" s="133"/>
      <c r="IL37" s="133"/>
      <c r="IM37" s="133"/>
      <c r="IN37" s="133"/>
      <c r="IO37" s="133"/>
      <c r="IP37" s="133"/>
      <c r="IQ37" s="133"/>
      <c r="IR37" s="133"/>
      <c r="IS37" s="133"/>
      <c r="IT37" s="133"/>
    </row>
    <row r="38" spans="1:254" ht="19.5" customHeight="1">
      <c r="A38" s="65"/>
      <c r="B38" s="135" t="s">
        <v>95</v>
      </c>
      <c r="C38" s="136" t="s">
        <v>22</v>
      </c>
      <c r="D38" s="137">
        <v>0.5</v>
      </c>
      <c r="E38" s="138" t="s">
        <v>92</v>
      </c>
      <c r="F38" s="139">
        <v>180000</v>
      </c>
      <c r="G38" s="139">
        <f t="shared" si="1"/>
        <v>90000</v>
      </c>
    </row>
    <row r="39" spans="1:254" ht="12.75" customHeight="1">
      <c r="A39" s="15"/>
      <c r="B39" s="135" t="s">
        <v>98</v>
      </c>
      <c r="C39" s="136" t="s">
        <v>22</v>
      </c>
      <c r="D39" s="136">
        <v>3.125</v>
      </c>
      <c r="E39" s="138" t="s">
        <v>94</v>
      </c>
      <c r="F39" s="139">
        <v>180000</v>
      </c>
      <c r="G39" s="140">
        <f>F39*D39</f>
        <v>562500</v>
      </c>
    </row>
    <row r="40" spans="1:254" ht="12.75" customHeight="1">
      <c r="A40" s="5"/>
      <c r="B40" s="43" t="s">
        <v>23</v>
      </c>
      <c r="C40" s="44"/>
      <c r="D40" s="44"/>
      <c r="E40" s="44"/>
      <c r="F40" s="45"/>
      <c r="G40" s="46">
        <f>SUM(G39:G39)</f>
        <v>562500</v>
      </c>
    </row>
    <row r="41" spans="1:254" ht="12" customHeight="1">
      <c r="A41" s="2"/>
      <c r="B41" s="39"/>
      <c r="C41" s="40"/>
      <c r="D41" s="40"/>
      <c r="E41" s="40"/>
      <c r="F41" s="41"/>
      <c r="G41" s="41"/>
    </row>
    <row r="42" spans="1:254" ht="12" customHeight="1">
      <c r="A42" s="5"/>
      <c r="B42" s="28" t="s">
        <v>24</v>
      </c>
      <c r="C42" s="29"/>
      <c r="D42" s="30"/>
      <c r="E42" s="30"/>
      <c r="F42" s="31"/>
      <c r="G42" s="31"/>
    </row>
    <row r="43" spans="1:254" ht="24" customHeight="1">
      <c r="A43" s="5"/>
      <c r="B43" s="42" t="s">
        <v>25</v>
      </c>
      <c r="C43" s="42" t="s">
        <v>26</v>
      </c>
      <c r="D43" s="42" t="s">
        <v>27</v>
      </c>
      <c r="E43" s="42" t="s">
        <v>14</v>
      </c>
      <c r="F43" s="42" t="s">
        <v>15</v>
      </c>
      <c r="G43" s="42" t="s">
        <v>16</v>
      </c>
      <c r="J43" s="108"/>
    </row>
    <row r="44" spans="1:254" ht="12.75" customHeight="1">
      <c r="A44" s="15"/>
      <c r="B44" s="141" t="s">
        <v>28</v>
      </c>
      <c r="C44" s="124"/>
      <c r="D44" s="142"/>
      <c r="E44" s="128"/>
      <c r="F44" s="129"/>
      <c r="G44" s="129"/>
      <c r="J44" s="108"/>
    </row>
    <row r="45" spans="1:254" ht="12.75" customHeight="1">
      <c r="A45" s="15"/>
      <c r="B45" s="161" t="s">
        <v>99</v>
      </c>
      <c r="C45" s="124" t="s">
        <v>29</v>
      </c>
      <c r="D45" s="143">
        <v>70</v>
      </c>
      <c r="E45" s="128" t="s">
        <v>100</v>
      </c>
      <c r="F45" s="162">
        <f>palto!F45*'Al 22.06.22'!$I$45</f>
        <v>1149.5</v>
      </c>
      <c r="G45" s="129">
        <f>F45*D45</f>
        <v>80465</v>
      </c>
      <c r="I45" s="144">
        <v>1.0449999999999999</v>
      </c>
      <c r="J45" s="108"/>
    </row>
    <row r="46" spans="1:254" ht="12.75" customHeight="1">
      <c r="A46" s="15"/>
      <c r="B46" s="161" t="s">
        <v>101</v>
      </c>
      <c r="C46" s="124" t="s">
        <v>29</v>
      </c>
      <c r="D46" s="143">
        <v>170</v>
      </c>
      <c r="E46" s="128" t="s">
        <v>102</v>
      </c>
      <c r="F46" s="162">
        <f>palto!F46*'Al 22.06.22'!$I$45</f>
        <v>1860.1</v>
      </c>
      <c r="G46" s="129">
        <f t="shared" ref="G46:G54" si="2">F46*D46</f>
        <v>316217</v>
      </c>
      <c r="J46" s="108"/>
    </row>
    <row r="47" spans="1:254" ht="12.75" customHeight="1">
      <c r="A47" s="15"/>
      <c r="B47" s="161" t="s">
        <v>103</v>
      </c>
      <c r="C47" s="124" t="s">
        <v>115</v>
      </c>
      <c r="D47" s="143">
        <v>80</v>
      </c>
      <c r="E47" s="128" t="s">
        <v>102</v>
      </c>
      <c r="F47" s="162">
        <f>palto!F47*'Al 22.06.22'!$I$45</f>
        <v>3344</v>
      </c>
      <c r="G47" s="129">
        <f t="shared" si="2"/>
        <v>267520</v>
      </c>
      <c r="J47" s="108"/>
    </row>
    <row r="48" spans="1:254" ht="12.75" customHeight="1">
      <c r="A48" s="15"/>
      <c r="B48" s="161" t="s">
        <v>105</v>
      </c>
      <c r="C48" s="124" t="s">
        <v>29</v>
      </c>
      <c r="D48" s="143">
        <v>8</v>
      </c>
      <c r="E48" s="128" t="s">
        <v>104</v>
      </c>
      <c r="F48" s="162">
        <f>palto!F48*'Al 22.06.22'!$I$45</f>
        <v>1013.65</v>
      </c>
      <c r="G48" s="129">
        <f t="shared" si="2"/>
        <v>8109.2</v>
      </c>
      <c r="J48" s="108"/>
    </row>
    <row r="49" spans="1:254" ht="12.75" customHeight="1">
      <c r="A49" s="15"/>
      <c r="B49" s="161" t="s">
        <v>106</v>
      </c>
      <c r="C49" s="124" t="s">
        <v>107</v>
      </c>
      <c r="D49" s="143">
        <v>10</v>
      </c>
      <c r="E49" s="128" t="s">
        <v>108</v>
      </c>
      <c r="F49" s="162">
        <f>palto!F49*'Al 22.06.22'!$I$45</f>
        <v>3699.2999999999997</v>
      </c>
      <c r="G49" s="129">
        <f t="shared" si="2"/>
        <v>36993</v>
      </c>
      <c r="J49" s="108"/>
    </row>
    <row r="50" spans="1:254" ht="12.75" customHeight="1">
      <c r="A50" s="15"/>
      <c r="B50" s="145" t="s">
        <v>109</v>
      </c>
      <c r="C50" s="124"/>
      <c r="D50" s="142"/>
      <c r="E50" s="128"/>
      <c r="F50" s="162">
        <f>palto!F50*'Al 22.06.22'!$I$45</f>
        <v>0</v>
      </c>
      <c r="G50" s="129"/>
      <c r="J50" s="108"/>
    </row>
    <row r="51" spans="1:254" ht="12.75" customHeight="1">
      <c r="A51" s="15"/>
      <c r="B51" s="161" t="s">
        <v>110</v>
      </c>
      <c r="C51" s="124" t="s">
        <v>111</v>
      </c>
      <c r="D51" s="143">
        <v>1</v>
      </c>
      <c r="E51" s="128" t="s">
        <v>92</v>
      </c>
      <c r="F51" s="162">
        <f>palto!F51*'Al 22.06.22'!$I$45</f>
        <v>40159.35</v>
      </c>
      <c r="G51" s="129">
        <v>39110</v>
      </c>
      <c r="J51" s="108"/>
    </row>
    <row r="52" spans="1:254" ht="12.75" customHeight="1">
      <c r="A52" s="15"/>
      <c r="B52" s="141" t="s">
        <v>30</v>
      </c>
      <c r="C52" s="124"/>
      <c r="D52" s="142"/>
      <c r="E52" s="128"/>
      <c r="F52" s="162">
        <f>palto!F52*'Al 22.06.22'!$I$45</f>
        <v>0</v>
      </c>
      <c r="G52" s="129"/>
      <c r="J52" s="108"/>
    </row>
    <row r="53" spans="1:254" ht="12.75" customHeight="1">
      <c r="A53" s="15"/>
      <c r="B53" s="147" t="s">
        <v>112</v>
      </c>
      <c r="C53" s="124" t="s">
        <v>113</v>
      </c>
      <c r="D53" s="142">
        <v>3</v>
      </c>
      <c r="E53" s="128" t="s">
        <v>114</v>
      </c>
      <c r="F53" s="162">
        <f>palto!F53*'Al 22.06.22'!$I$45</f>
        <v>16437.849999999999</v>
      </c>
      <c r="G53" s="129">
        <f t="shared" si="2"/>
        <v>49313.549999999996</v>
      </c>
      <c r="J53" s="108"/>
    </row>
    <row r="54" spans="1:254" ht="12.75" customHeight="1">
      <c r="A54" s="15"/>
      <c r="B54" s="147" t="s">
        <v>116</v>
      </c>
      <c r="C54" s="124" t="s">
        <v>115</v>
      </c>
      <c r="D54" s="142">
        <v>0.4</v>
      </c>
      <c r="E54" s="128" t="s">
        <v>97</v>
      </c>
      <c r="F54" s="162">
        <f>palto!F54*'Al 22.06.22'!$I$45</f>
        <v>50672.049999999996</v>
      </c>
      <c r="G54" s="129">
        <f t="shared" si="2"/>
        <v>20268.82</v>
      </c>
      <c r="J54" s="108"/>
    </row>
    <row r="55" spans="1:254" ht="12.75" customHeight="1">
      <c r="A55" s="15"/>
      <c r="B55" s="141" t="s">
        <v>32</v>
      </c>
      <c r="C55" s="124"/>
      <c r="D55" s="142"/>
      <c r="E55" s="124"/>
      <c r="F55" s="129"/>
      <c r="G55" s="129"/>
    </row>
    <row r="56" spans="1:254" ht="13.5" customHeight="1">
      <c r="A56" s="5"/>
      <c r="B56" s="47" t="s">
        <v>31</v>
      </c>
      <c r="C56" s="48"/>
      <c r="D56" s="48"/>
      <c r="E56" s="48"/>
      <c r="F56" s="49"/>
      <c r="G56" s="50">
        <f>SUM(G44:G55)</f>
        <v>817996.57</v>
      </c>
    </row>
    <row r="57" spans="1:254" ht="12" customHeight="1">
      <c r="A57" s="2"/>
      <c r="B57" s="39"/>
      <c r="C57" s="40"/>
      <c r="D57" s="40"/>
      <c r="E57" s="51"/>
      <c r="F57" s="41"/>
      <c r="G57" s="41"/>
    </row>
    <row r="58" spans="1:254" ht="12" customHeight="1">
      <c r="A58" s="5"/>
      <c r="B58" s="28" t="s">
        <v>32</v>
      </c>
      <c r="C58" s="29"/>
      <c r="D58" s="30"/>
      <c r="E58" s="30"/>
      <c r="F58" s="31"/>
      <c r="G58" s="31"/>
    </row>
    <row r="59" spans="1:254" ht="24" customHeight="1">
      <c r="A59" s="5"/>
      <c r="B59" s="130" t="s">
        <v>33</v>
      </c>
      <c r="C59" s="131" t="s">
        <v>26</v>
      </c>
      <c r="D59" s="131" t="s">
        <v>27</v>
      </c>
      <c r="E59" s="130" t="s">
        <v>14</v>
      </c>
      <c r="F59" s="131" t="s">
        <v>15</v>
      </c>
      <c r="G59" s="130" t="s">
        <v>16</v>
      </c>
    </row>
    <row r="60" spans="1:254" s="150" customFormat="1" ht="16.899999999999999" customHeight="1">
      <c r="A60" s="148"/>
      <c r="B60" s="161" t="s">
        <v>81</v>
      </c>
      <c r="C60" s="124" t="s">
        <v>17</v>
      </c>
      <c r="D60" s="127">
        <v>1</v>
      </c>
      <c r="E60" s="128" t="s">
        <v>82</v>
      </c>
      <c r="F60" s="126">
        <v>30000</v>
      </c>
      <c r="G60" s="126">
        <f>F60*D60</f>
        <v>30000</v>
      </c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49"/>
      <c r="AP60" s="149"/>
      <c r="AQ60" s="149"/>
      <c r="AR60" s="149"/>
      <c r="AS60" s="149"/>
      <c r="AT60" s="149"/>
      <c r="AU60" s="149"/>
      <c r="AV60" s="149"/>
      <c r="AW60" s="149"/>
      <c r="AX60" s="149"/>
      <c r="AY60" s="149"/>
      <c r="AZ60" s="149"/>
      <c r="BA60" s="149"/>
      <c r="BB60" s="149"/>
      <c r="BC60" s="149"/>
      <c r="BD60" s="149"/>
      <c r="BE60" s="149"/>
      <c r="BF60" s="149"/>
      <c r="BG60" s="149"/>
      <c r="BH60" s="149"/>
      <c r="BI60" s="149"/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49"/>
      <c r="BZ60" s="149"/>
      <c r="CA60" s="149"/>
      <c r="CB60" s="149"/>
      <c r="CC60" s="149"/>
      <c r="CD60" s="149"/>
      <c r="CE60" s="149"/>
      <c r="CF60" s="149"/>
      <c r="CG60" s="149"/>
      <c r="CH60" s="149"/>
      <c r="CI60" s="149"/>
      <c r="CJ60" s="149"/>
      <c r="CK60" s="149"/>
      <c r="CL60" s="149"/>
      <c r="CM60" s="149"/>
      <c r="CN60" s="149"/>
      <c r="CO60" s="149"/>
      <c r="CP60" s="149"/>
      <c r="CQ60" s="149"/>
      <c r="CR60" s="149"/>
      <c r="CS60" s="149"/>
      <c r="CT60" s="149"/>
      <c r="CU60" s="149"/>
      <c r="CV60" s="149"/>
      <c r="CW60" s="149"/>
      <c r="CX60" s="149"/>
      <c r="CY60" s="149"/>
      <c r="CZ60" s="149"/>
      <c r="DA60" s="149"/>
      <c r="DB60" s="149"/>
      <c r="DC60" s="149"/>
      <c r="DD60" s="149"/>
      <c r="DE60" s="149"/>
      <c r="DF60" s="149"/>
      <c r="DG60" s="149"/>
      <c r="DH60" s="149"/>
      <c r="DI60" s="149"/>
      <c r="DJ60" s="149"/>
      <c r="DK60" s="149"/>
      <c r="DL60" s="149"/>
      <c r="DM60" s="149"/>
      <c r="DN60" s="149"/>
      <c r="DO60" s="149"/>
      <c r="DP60" s="149"/>
      <c r="DQ60" s="149"/>
      <c r="DR60" s="149"/>
      <c r="DS60" s="149"/>
      <c r="DT60" s="149"/>
      <c r="DU60" s="149"/>
      <c r="DV60" s="149"/>
      <c r="DW60" s="149"/>
      <c r="DX60" s="149"/>
      <c r="DY60" s="149"/>
      <c r="DZ60" s="149"/>
      <c r="EA60" s="149"/>
      <c r="EB60" s="149"/>
      <c r="EC60" s="149"/>
      <c r="ED60" s="149"/>
      <c r="EE60" s="149"/>
      <c r="EF60" s="149"/>
      <c r="EG60" s="149"/>
      <c r="EH60" s="149"/>
      <c r="EI60" s="149"/>
      <c r="EJ60" s="149"/>
      <c r="EK60" s="149"/>
      <c r="EL60" s="149"/>
      <c r="EM60" s="149"/>
      <c r="EN60" s="149"/>
      <c r="EO60" s="149"/>
      <c r="EP60" s="149"/>
      <c r="EQ60" s="149"/>
      <c r="ER60" s="149"/>
      <c r="ES60" s="149"/>
      <c r="ET60" s="149"/>
      <c r="EU60" s="149"/>
      <c r="EV60" s="149"/>
      <c r="EW60" s="149"/>
      <c r="EX60" s="149"/>
      <c r="EY60" s="149"/>
      <c r="EZ60" s="149"/>
      <c r="FA60" s="149"/>
      <c r="FB60" s="149"/>
      <c r="FC60" s="149"/>
      <c r="FD60" s="149"/>
      <c r="FE60" s="149"/>
      <c r="FF60" s="149"/>
      <c r="FG60" s="149"/>
      <c r="FH60" s="149"/>
      <c r="FI60" s="149"/>
      <c r="FJ60" s="149"/>
      <c r="FK60" s="149"/>
      <c r="FL60" s="149"/>
      <c r="FM60" s="149"/>
      <c r="FN60" s="149"/>
      <c r="FO60" s="149"/>
      <c r="FP60" s="149"/>
      <c r="FQ60" s="149"/>
      <c r="FR60" s="149"/>
      <c r="FS60" s="149"/>
      <c r="FT60" s="149"/>
      <c r="FU60" s="149"/>
      <c r="FV60" s="149"/>
      <c r="FW60" s="149"/>
      <c r="FX60" s="149"/>
      <c r="FY60" s="149"/>
      <c r="FZ60" s="149"/>
      <c r="GA60" s="149"/>
      <c r="GB60" s="149"/>
      <c r="GC60" s="149"/>
      <c r="GD60" s="149"/>
      <c r="GE60" s="149"/>
      <c r="GF60" s="149"/>
      <c r="GG60" s="149"/>
      <c r="GH60" s="149"/>
      <c r="GI60" s="149"/>
      <c r="GJ60" s="149"/>
      <c r="GK60" s="149"/>
      <c r="GL60" s="149"/>
      <c r="GM60" s="149"/>
      <c r="GN60" s="149"/>
      <c r="GO60" s="149"/>
      <c r="GP60" s="149"/>
      <c r="GQ60" s="149"/>
      <c r="GR60" s="149"/>
      <c r="GS60" s="149"/>
      <c r="GT60" s="149"/>
      <c r="GU60" s="149"/>
      <c r="GV60" s="149"/>
      <c r="GW60" s="149"/>
      <c r="GX60" s="149"/>
      <c r="GY60" s="149"/>
      <c r="GZ60" s="149"/>
      <c r="HA60" s="149"/>
      <c r="HB60" s="149"/>
      <c r="HC60" s="149"/>
      <c r="HD60" s="149"/>
      <c r="HE60" s="149"/>
      <c r="HF60" s="149"/>
      <c r="HG60" s="149"/>
      <c r="HH60" s="149"/>
      <c r="HI60" s="149"/>
      <c r="HJ60" s="149"/>
      <c r="HK60" s="149"/>
      <c r="HL60" s="149"/>
      <c r="HM60" s="149"/>
      <c r="HN60" s="149"/>
      <c r="HO60" s="149"/>
      <c r="HP60" s="149"/>
      <c r="HQ60" s="149"/>
      <c r="HR60" s="149"/>
      <c r="HS60" s="149"/>
      <c r="HT60" s="149"/>
      <c r="HU60" s="149"/>
      <c r="HV60" s="149"/>
      <c r="HW60" s="149"/>
      <c r="HX60" s="149"/>
      <c r="HY60" s="149"/>
      <c r="HZ60" s="149"/>
      <c r="IA60" s="149"/>
      <c r="IB60" s="149"/>
      <c r="IC60" s="149"/>
      <c r="ID60" s="149"/>
      <c r="IE60" s="149"/>
      <c r="IF60" s="149"/>
      <c r="IG60" s="149"/>
      <c r="IH60" s="149"/>
      <c r="II60" s="149"/>
      <c r="IJ60" s="149"/>
      <c r="IK60" s="149"/>
      <c r="IL60" s="149"/>
      <c r="IM60" s="149"/>
      <c r="IN60" s="149"/>
      <c r="IO60" s="149"/>
      <c r="IP60" s="149"/>
      <c r="IQ60" s="149"/>
      <c r="IR60" s="149"/>
      <c r="IS60" s="149"/>
      <c r="IT60" s="149"/>
    </row>
    <row r="61" spans="1:254" s="150" customFormat="1" ht="19.149999999999999" customHeight="1">
      <c r="A61" s="148"/>
      <c r="B61" s="161" t="s">
        <v>91</v>
      </c>
      <c r="C61" s="124" t="s">
        <v>84</v>
      </c>
      <c r="D61" s="124">
        <v>1</v>
      </c>
      <c r="E61" s="128" t="s">
        <v>92</v>
      </c>
      <c r="F61" s="129">
        <v>48000</v>
      </c>
      <c r="G61" s="126">
        <f>F61*D61</f>
        <v>48000</v>
      </c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49"/>
      <c r="S61" s="149"/>
      <c r="T61" s="149"/>
      <c r="U61" s="149"/>
      <c r="V61" s="149"/>
      <c r="W61" s="149"/>
      <c r="X61" s="149"/>
      <c r="Y61" s="149"/>
      <c r="Z61" s="149"/>
      <c r="AA61" s="149"/>
      <c r="AB61" s="149"/>
      <c r="AC61" s="149"/>
      <c r="AD61" s="149"/>
      <c r="AE61" s="149"/>
      <c r="AF61" s="149"/>
      <c r="AG61" s="149"/>
      <c r="AH61" s="149"/>
      <c r="AI61" s="149"/>
      <c r="AJ61" s="149"/>
      <c r="AK61" s="149"/>
      <c r="AL61" s="149"/>
      <c r="AM61" s="149"/>
      <c r="AN61" s="149"/>
      <c r="AO61" s="149"/>
      <c r="AP61" s="149"/>
      <c r="AQ61" s="149"/>
      <c r="AR61" s="149"/>
      <c r="AS61" s="149"/>
      <c r="AT61" s="149"/>
      <c r="AU61" s="149"/>
      <c r="AV61" s="149"/>
      <c r="AW61" s="149"/>
      <c r="AX61" s="149"/>
      <c r="AY61" s="149"/>
      <c r="AZ61" s="149"/>
      <c r="BA61" s="149"/>
      <c r="BB61" s="149"/>
      <c r="BC61" s="149"/>
      <c r="BD61" s="149"/>
      <c r="BE61" s="149"/>
      <c r="BF61" s="149"/>
      <c r="BG61" s="149"/>
      <c r="BH61" s="149"/>
      <c r="BI61" s="149"/>
      <c r="BJ61" s="149"/>
      <c r="BK61" s="149"/>
      <c r="BL61" s="149"/>
      <c r="BM61" s="149"/>
      <c r="BN61" s="149"/>
      <c r="BO61" s="149"/>
      <c r="BP61" s="149"/>
      <c r="BQ61" s="149"/>
      <c r="BR61" s="149"/>
      <c r="BS61" s="149"/>
      <c r="BT61" s="149"/>
      <c r="BU61" s="149"/>
      <c r="BV61" s="149"/>
      <c r="BW61" s="149"/>
      <c r="BX61" s="149"/>
      <c r="BY61" s="149"/>
      <c r="BZ61" s="149"/>
      <c r="CA61" s="149"/>
      <c r="CB61" s="149"/>
      <c r="CC61" s="149"/>
      <c r="CD61" s="149"/>
      <c r="CE61" s="149"/>
      <c r="CF61" s="149"/>
      <c r="CG61" s="149"/>
      <c r="CH61" s="149"/>
      <c r="CI61" s="149"/>
      <c r="CJ61" s="149"/>
      <c r="CK61" s="149"/>
      <c r="CL61" s="149"/>
      <c r="CM61" s="149"/>
      <c r="CN61" s="149"/>
      <c r="CO61" s="149"/>
      <c r="CP61" s="149"/>
      <c r="CQ61" s="149"/>
      <c r="CR61" s="149"/>
      <c r="CS61" s="149"/>
      <c r="CT61" s="149"/>
      <c r="CU61" s="149"/>
      <c r="CV61" s="149"/>
      <c r="CW61" s="149"/>
      <c r="CX61" s="149"/>
      <c r="CY61" s="149"/>
      <c r="CZ61" s="149"/>
      <c r="DA61" s="149"/>
      <c r="DB61" s="149"/>
      <c r="DC61" s="149"/>
      <c r="DD61" s="149"/>
      <c r="DE61" s="149"/>
      <c r="DF61" s="149"/>
      <c r="DG61" s="149"/>
      <c r="DH61" s="149"/>
      <c r="DI61" s="149"/>
      <c r="DJ61" s="149"/>
      <c r="DK61" s="149"/>
      <c r="DL61" s="149"/>
      <c r="DM61" s="149"/>
      <c r="DN61" s="149"/>
      <c r="DO61" s="149"/>
      <c r="DP61" s="149"/>
      <c r="DQ61" s="149"/>
      <c r="DR61" s="149"/>
      <c r="DS61" s="149"/>
      <c r="DT61" s="149"/>
      <c r="DU61" s="149"/>
      <c r="DV61" s="149"/>
      <c r="DW61" s="149"/>
      <c r="DX61" s="149"/>
      <c r="DY61" s="149"/>
      <c r="DZ61" s="149"/>
      <c r="EA61" s="149"/>
      <c r="EB61" s="149"/>
      <c r="EC61" s="149"/>
      <c r="ED61" s="149"/>
      <c r="EE61" s="149"/>
      <c r="EF61" s="149"/>
      <c r="EG61" s="149"/>
      <c r="EH61" s="149"/>
      <c r="EI61" s="149"/>
      <c r="EJ61" s="149"/>
      <c r="EK61" s="149"/>
      <c r="EL61" s="149"/>
      <c r="EM61" s="149"/>
      <c r="EN61" s="149"/>
      <c r="EO61" s="149"/>
      <c r="EP61" s="149"/>
      <c r="EQ61" s="149"/>
      <c r="ER61" s="149"/>
      <c r="ES61" s="149"/>
      <c r="ET61" s="149"/>
      <c r="EU61" s="149"/>
      <c r="EV61" s="149"/>
      <c r="EW61" s="149"/>
      <c r="EX61" s="149"/>
      <c r="EY61" s="149"/>
      <c r="EZ61" s="149"/>
      <c r="FA61" s="149"/>
      <c r="FB61" s="149"/>
      <c r="FC61" s="149"/>
      <c r="FD61" s="149"/>
      <c r="FE61" s="149"/>
      <c r="FF61" s="149"/>
      <c r="FG61" s="149"/>
      <c r="FH61" s="149"/>
      <c r="FI61" s="149"/>
      <c r="FJ61" s="149"/>
      <c r="FK61" s="149"/>
      <c r="FL61" s="149"/>
      <c r="FM61" s="149"/>
      <c r="FN61" s="149"/>
      <c r="FO61" s="149"/>
      <c r="FP61" s="149"/>
      <c r="FQ61" s="149"/>
      <c r="FR61" s="149"/>
      <c r="FS61" s="149"/>
      <c r="FT61" s="149"/>
      <c r="FU61" s="149"/>
      <c r="FV61" s="149"/>
      <c r="FW61" s="149"/>
      <c r="FX61" s="149"/>
      <c r="FY61" s="149"/>
      <c r="FZ61" s="149"/>
      <c r="GA61" s="149"/>
      <c r="GB61" s="149"/>
      <c r="GC61" s="149"/>
      <c r="GD61" s="149"/>
      <c r="GE61" s="149"/>
      <c r="GF61" s="149"/>
      <c r="GG61" s="149"/>
      <c r="GH61" s="149"/>
      <c r="GI61" s="149"/>
      <c r="GJ61" s="149"/>
      <c r="GK61" s="149"/>
      <c r="GL61" s="149"/>
      <c r="GM61" s="149"/>
      <c r="GN61" s="149"/>
      <c r="GO61" s="149"/>
      <c r="GP61" s="149"/>
      <c r="GQ61" s="149"/>
      <c r="GR61" s="149"/>
      <c r="GS61" s="149"/>
      <c r="GT61" s="149"/>
      <c r="GU61" s="149"/>
      <c r="GV61" s="149"/>
      <c r="GW61" s="149"/>
      <c r="GX61" s="149"/>
      <c r="GY61" s="149"/>
      <c r="GZ61" s="149"/>
      <c r="HA61" s="149"/>
      <c r="HB61" s="149"/>
      <c r="HC61" s="149"/>
      <c r="HD61" s="149"/>
      <c r="HE61" s="149"/>
      <c r="HF61" s="149"/>
      <c r="HG61" s="149"/>
      <c r="HH61" s="149"/>
      <c r="HI61" s="149"/>
      <c r="HJ61" s="149"/>
      <c r="HK61" s="149"/>
      <c r="HL61" s="149"/>
      <c r="HM61" s="149"/>
      <c r="HN61" s="149"/>
      <c r="HO61" s="149"/>
      <c r="HP61" s="149"/>
      <c r="HQ61" s="149"/>
      <c r="HR61" s="149"/>
      <c r="HS61" s="149"/>
      <c r="HT61" s="149"/>
      <c r="HU61" s="149"/>
      <c r="HV61" s="149"/>
      <c r="HW61" s="149"/>
      <c r="HX61" s="149"/>
      <c r="HY61" s="149"/>
      <c r="HZ61" s="149"/>
      <c r="IA61" s="149"/>
      <c r="IB61" s="149"/>
      <c r="IC61" s="149"/>
      <c r="ID61" s="149"/>
      <c r="IE61" s="149"/>
      <c r="IF61" s="149"/>
      <c r="IG61" s="149"/>
      <c r="IH61" s="149"/>
      <c r="II61" s="149"/>
      <c r="IJ61" s="149"/>
      <c r="IK61" s="149"/>
      <c r="IL61" s="149"/>
      <c r="IM61" s="149"/>
      <c r="IN61" s="149"/>
      <c r="IO61" s="149"/>
      <c r="IP61" s="149"/>
      <c r="IQ61" s="149"/>
      <c r="IR61" s="149"/>
      <c r="IS61" s="149"/>
      <c r="IT61" s="149"/>
    </row>
    <row r="62" spans="1:254" s="150" customFormat="1" ht="20.45" customHeight="1">
      <c r="A62" s="148"/>
      <c r="B62" s="161" t="s">
        <v>83</v>
      </c>
      <c r="C62" s="124" t="s">
        <v>84</v>
      </c>
      <c r="D62" s="124">
        <v>1</v>
      </c>
      <c r="E62" s="128" t="s">
        <v>82</v>
      </c>
      <c r="F62" s="129">
        <v>48000</v>
      </c>
      <c r="G62" s="126">
        <f>F62*D62</f>
        <v>48000</v>
      </c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49"/>
      <c r="S62" s="149"/>
      <c r="T62" s="149"/>
      <c r="U62" s="149"/>
      <c r="V62" s="149"/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  <c r="AO62" s="149"/>
      <c r="AP62" s="149"/>
      <c r="AQ62" s="149"/>
      <c r="AR62" s="149"/>
      <c r="AS62" s="149"/>
      <c r="AT62" s="149"/>
      <c r="AU62" s="149"/>
      <c r="AV62" s="149"/>
      <c r="AW62" s="149"/>
      <c r="AX62" s="149"/>
      <c r="AY62" s="149"/>
      <c r="AZ62" s="149"/>
      <c r="BA62" s="149"/>
      <c r="BB62" s="149"/>
      <c r="BC62" s="149"/>
      <c r="BD62" s="149"/>
      <c r="BE62" s="149"/>
      <c r="BF62" s="149"/>
      <c r="BG62" s="149"/>
      <c r="BH62" s="149"/>
      <c r="BI62" s="149"/>
      <c r="BJ62" s="149"/>
      <c r="BK62" s="149"/>
      <c r="BL62" s="149"/>
      <c r="BM62" s="149"/>
      <c r="BN62" s="149"/>
      <c r="BO62" s="149"/>
      <c r="BP62" s="149"/>
      <c r="BQ62" s="149"/>
      <c r="BR62" s="149"/>
      <c r="BS62" s="149"/>
      <c r="BT62" s="149"/>
      <c r="BU62" s="149"/>
      <c r="BV62" s="149"/>
      <c r="BW62" s="149"/>
      <c r="BX62" s="149"/>
      <c r="BY62" s="149"/>
      <c r="BZ62" s="149"/>
      <c r="CA62" s="149"/>
      <c r="CB62" s="149"/>
      <c r="CC62" s="149"/>
      <c r="CD62" s="149"/>
      <c r="CE62" s="149"/>
      <c r="CF62" s="149"/>
      <c r="CG62" s="149"/>
      <c r="CH62" s="149"/>
      <c r="CI62" s="149"/>
      <c r="CJ62" s="149"/>
      <c r="CK62" s="149"/>
      <c r="CL62" s="149"/>
      <c r="CM62" s="149"/>
      <c r="CN62" s="149"/>
      <c r="CO62" s="149"/>
      <c r="CP62" s="149"/>
      <c r="CQ62" s="149"/>
      <c r="CR62" s="149"/>
      <c r="CS62" s="149"/>
      <c r="CT62" s="149"/>
      <c r="CU62" s="149"/>
      <c r="CV62" s="149"/>
      <c r="CW62" s="149"/>
      <c r="CX62" s="149"/>
      <c r="CY62" s="149"/>
      <c r="CZ62" s="149"/>
      <c r="DA62" s="149"/>
      <c r="DB62" s="149"/>
      <c r="DC62" s="149"/>
      <c r="DD62" s="149"/>
      <c r="DE62" s="149"/>
      <c r="DF62" s="149"/>
      <c r="DG62" s="149"/>
      <c r="DH62" s="149"/>
      <c r="DI62" s="149"/>
      <c r="DJ62" s="149"/>
      <c r="DK62" s="149"/>
      <c r="DL62" s="149"/>
      <c r="DM62" s="149"/>
      <c r="DN62" s="149"/>
      <c r="DO62" s="149"/>
      <c r="DP62" s="149"/>
      <c r="DQ62" s="149"/>
      <c r="DR62" s="149"/>
      <c r="DS62" s="149"/>
      <c r="DT62" s="149"/>
      <c r="DU62" s="149"/>
      <c r="DV62" s="149"/>
      <c r="DW62" s="149"/>
      <c r="DX62" s="149"/>
      <c r="DY62" s="149"/>
      <c r="DZ62" s="149"/>
      <c r="EA62" s="149"/>
      <c r="EB62" s="149"/>
      <c r="EC62" s="149"/>
      <c r="ED62" s="149"/>
      <c r="EE62" s="149"/>
      <c r="EF62" s="149"/>
      <c r="EG62" s="149"/>
      <c r="EH62" s="149"/>
      <c r="EI62" s="149"/>
      <c r="EJ62" s="149"/>
      <c r="EK62" s="149"/>
      <c r="EL62" s="149"/>
      <c r="EM62" s="149"/>
      <c r="EN62" s="149"/>
      <c r="EO62" s="149"/>
      <c r="EP62" s="149"/>
      <c r="EQ62" s="149"/>
      <c r="ER62" s="149"/>
      <c r="ES62" s="149"/>
      <c r="ET62" s="149"/>
      <c r="EU62" s="149"/>
      <c r="EV62" s="149"/>
      <c r="EW62" s="149"/>
      <c r="EX62" s="149"/>
      <c r="EY62" s="149"/>
      <c r="EZ62" s="149"/>
      <c r="FA62" s="149"/>
      <c r="FB62" s="149"/>
      <c r="FC62" s="149"/>
      <c r="FD62" s="149"/>
      <c r="FE62" s="149"/>
      <c r="FF62" s="149"/>
      <c r="FG62" s="149"/>
      <c r="FH62" s="149"/>
      <c r="FI62" s="149"/>
      <c r="FJ62" s="149"/>
      <c r="FK62" s="149"/>
      <c r="FL62" s="149"/>
      <c r="FM62" s="149"/>
      <c r="FN62" s="149"/>
      <c r="FO62" s="149"/>
      <c r="FP62" s="149"/>
      <c r="FQ62" s="149"/>
      <c r="FR62" s="149"/>
      <c r="FS62" s="149"/>
      <c r="FT62" s="149"/>
      <c r="FU62" s="149"/>
      <c r="FV62" s="149"/>
      <c r="FW62" s="149"/>
      <c r="FX62" s="149"/>
      <c r="FY62" s="149"/>
      <c r="FZ62" s="149"/>
      <c r="GA62" s="149"/>
      <c r="GB62" s="149"/>
      <c r="GC62" s="149"/>
      <c r="GD62" s="149"/>
      <c r="GE62" s="149"/>
      <c r="GF62" s="149"/>
      <c r="GG62" s="149"/>
      <c r="GH62" s="149"/>
      <c r="GI62" s="149"/>
      <c r="GJ62" s="149"/>
      <c r="GK62" s="149"/>
      <c r="GL62" s="149"/>
      <c r="GM62" s="149"/>
      <c r="GN62" s="149"/>
      <c r="GO62" s="149"/>
      <c r="GP62" s="149"/>
      <c r="GQ62" s="149"/>
      <c r="GR62" s="149"/>
      <c r="GS62" s="149"/>
      <c r="GT62" s="149"/>
      <c r="GU62" s="149"/>
      <c r="GV62" s="149"/>
      <c r="GW62" s="149"/>
      <c r="GX62" s="149"/>
      <c r="GY62" s="149"/>
      <c r="GZ62" s="149"/>
      <c r="HA62" s="149"/>
      <c r="HB62" s="149"/>
      <c r="HC62" s="149"/>
      <c r="HD62" s="149"/>
      <c r="HE62" s="149"/>
      <c r="HF62" s="149"/>
      <c r="HG62" s="149"/>
      <c r="HH62" s="149"/>
      <c r="HI62" s="149"/>
      <c r="HJ62" s="149"/>
      <c r="HK62" s="149"/>
      <c r="HL62" s="149"/>
      <c r="HM62" s="149"/>
      <c r="HN62" s="149"/>
      <c r="HO62" s="149"/>
      <c r="HP62" s="149"/>
      <c r="HQ62" s="149"/>
      <c r="HR62" s="149"/>
      <c r="HS62" s="149"/>
      <c r="HT62" s="149"/>
      <c r="HU62" s="149"/>
      <c r="HV62" s="149"/>
      <c r="HW62" s="149"/>
      <c r="HX62" s="149"/>
      <c r="HY62" s="149"/>
      <c r="HZ62" s="149"/>
      <c r="IA62" s="149"/>
      <c r="IB62" s="149"/>
      <c r="IC62" s="149"/>
      <c r="ID62" s="149"/>
      <c r="IE62" s="149"/>
      <c r="IF62" s="149"/>
      <c r="IG62" s="149"/>
      <c r="IH62" s="149"/>
      <c r="II62" s="149"/>
      <c r="IJ62" s="149"/>
      <c r="IK62" s="149"/>
      <c r="IL62" s="149"/>
      <c r="IM62" s="149"/>
      <c r="IN62" s="149"/>
      <c r="IO62" s="149"/>
      <c r="IP62" s="149"/>
      <c r="IQ62" s="149"/>
      <c r="IR62" s="149"/>
      <c r="IS62" s="149"/>
      <c r="IT62" s="149"/>
    </row>
    <row r="63" spans="1:254" ht="12.75" customHeight="1">
      <c r="A63" s="65"/>
      <c r="B63" s="155" t="s">
        <v>64</v>
      </c>
      <c r="C63" s="156">
        <v>1</v>
      </c>
      <c r="D63" s="157">
        <v>1</v>
      </c>
      <c r="E63" s="158" t="s">
        <v>65</v>
      </c>
      <c r="F63" s="159">
        <v>250000</v>
      </c>
      <c r="G63" s="159">
        <f>+F63*D63</f>
        <v>250000</v>
      </c>
    </row>
    <row r="64" spans="1:254" ht="13.5" customHeight="1">
      <c r="A64" s="5"/>
      <c r="B64" s="151" t="s">
        <v>34</v>
      </c>
      <c r="C64" s="152"/>
      <c r="D64" s="152"/>
      <c r="E64" s="152"/>
      <c r="F64" s="153"/>
      <c r="G64" s="154">
        <f>SUM(G60:G63)</f>
        <v>376000</v>
      </c>
    </row>
    <row r="65" spans="1:7" ht="12" customHeight="1">
      <c r="A65" s="2"/>
      <c r="B65" s="68"/>
      <c r="C65" s="68"/>
      <c r="D65" s="68"/>
      <c r="E65" s="68"/>
      <c r="F65" s="69"/>
      <c r="G65" s="69"/>
    </row>
    <row r="66" spans="1:7" ht="12" customHeight="1">
      <c r="A66" s="65"/>
      <c r="B66" s="70" t="s">
        <v>35</v>
      </c>
      <c r="C66" s="71"/>
      <c r="D66" s="71"/>
      <c r="E66" s="71"/>
      <c r="F66" s="71"/>
      <c r="G66" s="72">
        <f>+G27+G32+G40+G56+G64</f>
        <v>3296496.57</v>
      </c>
    </row>
    <row r="67" spans="1:7" ht="12" customHeight="1">
      <c r="A67" s="65"/>
      <c r="B67" s="73" t="s">
        <v>36</v>
      </c>
      <c r="C67" s="53"/>
      <c r="D67" s="53"/>
      <c r="E67" s="53"/>
      <c r="F67" s="53"/>
      <c r="G67" s="74">
        <f>G66*0.05</f>
        <v>164824.8285</v>
      </c>
    </row>
    <row r="68" spans="1:7" ht="12" customHeight="1">
      <c r="A68" s="65"/>
      <c r="B68" s="75" t="s">
        <v>37</v>
      </c>
      <c r="C68" s="52"/>
      <c r="D68" s="52"/>
      <c r="E68" s="52"/>
      <c r="F68" s="52"/>
      <c r="G68" s="76">
        <f>G67+G66</f>
        <v>3461321.3984999997</v>
      </c>
    </row>
    <row r="69" spans="1:7" ht="12" customHeight="1">
      <c r="A69" s="65"/>
      <c r="B69" s="73" t="s">
        <v>38</v>
      </c>
      <c r="C69" s="53"/>
      <c r="D69" s="53"/>
      <c r="E69" s="53"/>
      <c r="F69" s="53"/>
      <c r="G69" s="74">
        <f>G12</f>
        <v>10000000</v>
      </c>
    </row>
    <row r="70" spans="1:7" ht="12" customHeight="1">
      <c r="A70" s="65"/>
      <c r="B70" s="77" t="s">
        <v>39</v>
      </c>
      <c r="C70" s="78"/>
      <c r="D70" s="78"/>
      <c r="E70" s="78"/>
      <c r="F70" s="78"/>
      <c r="G70" s="76">
        <f>G69-G68</f>
        <v>6538678.6015000008</v>
      </c>
    </row>
    <row r="71" spans="1:7" ht="12" customHeight="1">
      <c r="A71" s="65"/>
      <c r="B71" s="66" t="s">
        <v>40</v>
      </c>
      <c r="C71" s="67"/>
      <c r="D71" s="67"/>
      <c r="E71" s="67"/>
      <c r="F71" s="67"/>
      <c r="G71" s="62"/>
    </row>
    <row r="72" spans="1:7" ht="12.75" customHeight="1" thickBot="1">
      <c r="A72" s="65"/>
      <c r="B72" s="79"/>
      <c r="C72" s="67"/>
      <c r="D72" s="67"/>
      <c r="E72" s="67"/>
      <c r="F72" s="67"/>
      <c r="G72" s="62"/>
    </row>
    <row r="73" spans="1:7" ht="12" customHeight="1">
      <c r="A73" s="65"/>
      <c r="B73" s="91" t="s">
        <v>41</v>
      </c>
      <c r="C73" s="92"/>
      <c r="D73" s="92"/>
      <c r="E73" s="92"/>
      <c r="F73" s="93"/>
      <c r="G73" s="62"/>
    </row>
    <row r="74" spans="1:7" ht="12" customHeight="1">
      <c r="A74" s="65"/>
      <c r="B74" s="94" t="s">
        <v>42</v>
      </c>
      <c r="C74" s="64"/>
      <c r="D74" s="64"/>
      <c r="E74" s="64"/>
      <c r="F74" s="95"/>
      <c r="G74" s="62"/>
    </row>
    <row r="75" spans="1:7" ht="12" customHeight="1">
      <c r="A75" s="65"/>
      <c r="B75" s="94" t="s">
        <v>43</v>
      </c>
      <c r="C75" s="64"/>
      <c r="D75" s="64"/>
      <c r="E75" s="64"/>
      <c r="F75" s="95"/>
      <c r="G75" s="62"/>
    </row>
    <row r="76" spans="1:7" ht="12" customHeight="1">
      <c r="A76" s="65"/>
      <c r="B76" s="94" t="s">
        <v>44</v>
      </c>
      <c r="C76" s="64"/>
      <c r="D76" s="64"/>
      <c r="E76" s="64"/>
      <c r="F76" s="95"/>
      <c r="G76" s="62"/>
    </row>
    <row r="77" spans="1:7" ht="12" customHeight="1">
      <c r="A77" s="65"/>
      <c r="B77" s="94" t="s">
        <v>45</v>
      </c>
      <c r="C77" s="64"/>
      <c r="D77" s="64"/>
      <c r="E77" s="64"/>
      <c r="F77" s="95"/>
      <c r="G77" s="62"/>
    </row>
    <row r="78" spans="1:7" ht="12" customHeight="1">
      <c r="A78" s="65"/>
      <c r="B78" s="94" t="s">
        <v>46</v>
      </c>
      <c r="C78" s="64"/>
      <c r="D78" s="64"/>
      <c r="E78" s="64"/>
      <c r="F78" s="95"/>
      <c r="G78" s="62"/>
    </row>
    <row r="79" spans="1:7" ht="12.75" customHeight="1" thickBot="1">
      <c r="A79" s="65"/>
      <c r="B79" s="96" t="s">
        <v>47</v>
      </c>
      <c r="C79" s="97"/>
      <c r="D79" s="97"/>
      <c r="E79" s="97"/>
      <c r="F79" s="98"/>
      <c r="G79" s="62"/>
    </row>
    <row r="80" spans="1:7" ht="12.75" customHeight="1">
      <c r="A80" s="65"/>
      <c r="B80" s="89"/>
      <c r="C80" s="64"/>
      <c r="D80" s="64"/>
      <c r="E80" s="64"/>
      <c r="F80" s="64"/>
      <c r="G80" s="62"/>
    </row>
    <row r="81" spans="1:7" ht="15" customHeight="1" thickBot="1">
      <c r="A81" s="65"/>
      <c r="B81" s="163" t="s">
        <v>48</v>
      </c>
      <c r="C81" s="164"/>
      <c r="D81" s="88"/>
      <c r="E81" s="55"/>
      <c r="F81" s="55"/>
      <c r="G81" s="62"/>
    </row>
    <row r="82" spans="1:7" ht="12" customHeight="1">
      <c r="A82" s="65"/>
      <c r="B82" s="81" t="s">
        <v>33</v>
      </c>
      <c r="C82" s="56" t="s">
        <v>49</v>
      </c>
      <c r="D82" s="82" t="s">
        <v>50</v>
      </c>
      <c r="E82" s="55"/>
      <c r="F82" s="55"/>
      <c r="G82" s="62"/>
    </row>
    <row r="83" spans="1:7" ht="12" customHeight="1">
      <c r="A83" s="65"/>
      <c r="B83" s="83" t="s">
        <v>51</v>
      </c>
      <c r="C83" s="57">
        <f>+G27</f>
        <v>1540000</v>
      </c>
      <c r="D83" s="84">
        <f>(C83/C89)</f>
        <v>0.44491678833042647</v>
      </c>
      <c r="E83" s="55"/>
      <c r="F83" s="55"/>
      <c r="G83" s="62"/>
    </row>
    <row r="84" spans="1:7" ht="12" customHeight="1">
      <c r="A84" s="65"/>
      <c r="B84" s="83" t="s">
        <v>52</v>
      </c>
      <c r="C84" s="58">
        <f>+G32</f>
        <v>0</v>
      </c>
      <c r="D84" s="84">
        <v>0</v>
      </c>
      <c r="E84" s="55"/>
      <c r="F84" s="55"/>
      <c r="G84" s="62"/>
    </row>
    <row r="85" spans="1:7" ht="12" customHeight="1">
      <c r="A85" s="65"/>
      <c r="B85" s="83" t="s">
        <v>53</v>
      </c>
      <c r="C85" s="57">
        <f>+G40</f>
        <v>562500</v>
      </c>
      <c r="D85" s="84">
        <f>(C85/C89)</f>
        <v>0.16251019054276941</v>
      </c>
      <c r="E85" s="55"/>
      <c r="F85" s="55"/>
      <c r="G85" s="62"/>
    </row>
    <row r="86" spans="1:7" ht="12" customHeight="1">
      <c r="A86" s="65"/>
      <c r="B86" s="83" t="s">
        <v>25</v>
      </c>
      <c r="C86" s="57">
        <f>+G56</f>
        <v>817996.57</v>
      </c>
      <c r="D86" s="84">
        <f>(C86/C89)</f>
        <v>0.23632493947383432</v>
      </c>
      <c r="E86" s="55"/>
      <c r="F86" s="55"/>
      <c r="G86" s="62"/>
    </row>
    <row r="87" spans="1:7" ht="12" customHeight="1">
      <c r="A87" s="65"/>
      <c r="B87" s="83" t="s">
        <v>54</v>
      </c>
      <c r="C87" s="59">
        <f>+G64</f>
        <v>376000</v>
      </c>
      <c r="D87" s="84">
        <f>(C87/C89)</f>
        <v>0.10862903403392229</v>
      </c>
      <c r="E87" s="61"/>
      <c r="F87" s="61"/>
      <c r="G87" s="62"/>
    </row>
    <row r="88" spans="1:7" ht="12" customHeight="1">
      <c r="A88" s="65"/>
      <c r="B88" s="83" t="s">
        <v>55</v>
      </c>
      <c r="C88" s="59">
        <f>+G67</f>
        <v>164824.8285</v>
      </c>
      <c r="D88" s="84">
        <f>(C88/C89)</f>
        <v>4.7619047619047623E-2</v>
      </c>
      <c r="E88" s="61"/>
      <c r="F88" s="61"/>
      <c r="G88" s="62"/>
    </row>
    <row r="89" spans="1:7" ht="12.75" customHeight="1" thickBot="1">
      <c r="A89" s="65"/>
      <c r="B89" s="85" t="s">
        <v>56</v>
      </c>
      <c r="C89" s="86">
        <f>SUM(C83:C88)</f>
        <v>3461321.3984999997</v>
      </c>
      <c r="D89" s="87">
        <f>SUM(D83:D88)</f>
        <v>1</v>
      </c>
      <c r="E89" s="109"/>
      <c r="F89" s="111"/>
      <c r="G89" s="110"/>
    </row>
    <row r="90" spans="1:7" ht="12" customHeight="1">
      <c r="A90" s="65"/>
      <c r="B90" s="79"/>
      <c r="C90" s="67"/>
      <c r="D90" s="67"/>
      <c r="E90" s="67"/>
      <c r="F90" s="67"/>
      <c r="G90" s="62"/>
    </row>
    <row r="91" spans="1:7" ht="12.75" customHeight="1">
      <c r="A91" s="65"/>
      <c r="B91" s="80"/>
      <c r="C91" s="67"/>
      <c r="D91" s="67"/>
      <c r="E91" s="67"/>
      <c r="F91" s="67"/>
      <c r="G91" s="62"/>
    </row>
    <row r="92" spans="1:7" ht="12" customHeight="1" thickBot="1">
      <c r="A92" s="54"/>
      <c r="B92" s="100"/>
      <c r="C92" s="101" t="s">
        <v>117</v>
      </c>
      <c r="D92" s="102"/>
      <c r="E92" s="103"/>
      <c r="F92" s="60"/>
      <c r="G92" s="62"/>
    </row>
    <row r="93" spans="1:7" ht="12" customHeight="1">
      <c r="A93" s="65"/>
      <c r="B93" s="104" t="s">
        <v>66</v>
      </c>
      <c r="C93" s="105">
        <v>4000</v>
      </c>
      <c r="D93" s="105">
        <v>5000</v>
      </c>
      <c r="E93" s="106">
        <v>7000</v>
      </c>
      <c r="F93" s="99"/>
      <c r="G93" s="63"/>
    </row>
    <row r="94" spans="1:7" ht="12.75" customHeight="1" thickBot="1">
      <c r="A94" s="65"/>
      <c r="B94" s="85" t="s">
        <v>57</v>
      </c>
      <c r="C94" s="86">
        <f>(G68/C93)</f>
        <v>865.33034962499994</v>
      </c>
      <c r="D94" s="86">
        <f>(G68/D93)</f>
        <v>692.26427969999997</v>
      </c>
      <c r="E94" s="107">
        <f>(G68/E93)</f>
        <v>494.47448549999996</v>
      </c>
      <c r="F94" s="99"/>
      <c r="G94" s="63"/>
    </row>
    <row r="95" spans="1:7" ht="15.6" customHeight="1">
      <c r="A95" s="65"/>
      <c r="B95" s="90" t="s">
        <v>58</v>
      </c>
      <c r="C95" s="64"/>
      <c r="D95" s="64"/>
      <c r="E95" s="64"/>
      <c r="F95" s="64"/>
      <c r="G95" s="64"/>
    </row>
  </sheetData>
  <mergeCells count="9">
    <mergeCell ref="E15:F15"/>
    <mergeCell ref="B17:G17"/>
    <mergeCell ref="B81:C81"/>
    <mergeCell ref="E9:F9"/>
    <mergeCell ref="E10:F10"/>
    <mergeCell ref="E11:F11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12F582-F83E-431A-BB7B-675B51782059}">
  <ds:schemaRefs>
    <ds:schemaRef ds:uri="http://schemas.microsoft.com/office/2006/documentManagement/types"/>
    <ds:schemaRef ds:uri="c5dbce2d-49dc-4afe-a5b0-d7fb7a901161"/>
    <ds:schemaRef ds:uri="http://schemas.microsoft.com/sharepoint/v3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1030f0af-99cb-42f1-88fc-acec7333119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148DECD-C1A6-4363-8AFF-BB0DFD94B6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6EFBD7-623E-464A-81BA-01B2FD15F6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palto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2022-07-22T14:42:21Z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