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VALPARAISO/Petorca/"/>
    </mc:Choice>
  </mc:AlternateContent>
  <xr:revisionPtr revIDLastSave="1" documentId="11_FE98BAD21A9C391FFDDB1B64765672EAE1611CAE" xr6:coauthVersionLast="47" xr6:coauthVersionMax="47" xr10:uidLastSave="{9686CB2E-B7FA-447E-B74E-E9834D9433A9}"/>
  <bookViews>
    <workbookView xWindow="-120" yWindow="-120" windowWidth="20730" windowHeight="11040" activeTab="1" xr2:uid="{00000000-000D-0000-FFFF-FFFF00000000}"/>
  </bookViews>
  <sheets>
    <sheet name="Paltos" sheetId="1" r:id="rId1"/>
    <sheet name="Al 22.06.2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5" i="2" l="1"/>
  <c r="F46" i="2"/>
  <c r="F47" i="2"/>
  <c r="G47" i="2" s="1"/>
  <c r="F48" i="2"/>
  <c r="F49" i="2"/>
  <c r="F50" i="2"/>
  <c r="F51" i="2"/>
  <c r="G51" i="2" s="1"/>
  <c r="F52" i="2"/>
  <c r="G52" i="2" s="1"/>
  <c r="F53" i="2"/>
  <c r="F54" i="2"/>
  <c r="F55" i="2"/>
  <c r="F56" i="2"/>
  <c r="G56" i="2" s="1"/>
  <c r="F57" i="2"/>
  <c r="F58" i="2"/>
  <c r="F59" i="2"/>
  <c r="F60" i="2"/>
  <c r="G60" i="2" s="1"/>
  <c r="F61" i="2"/>
  <c r="F62" i="2"/>
  <c r="F63" i="2"/>
  <c r="G63" i="2" s="1"/>
  <c r="F64" i="2"/>
  <c r="F65" i="2"/>
  <c r="F44" i="2"/>
  <c r="D100" i="2"/>
  <c r="C94" i="2"/>
  <c r="C91" i="2"/>
  <c r="G70" i="2"/>
  <c r="G65" i="2"/>
  <c r="G64" i="2"/>
  <c r="G62" i="2"/>
  <c r="G59" i="2"/>
  <c r="G57" i="2"/>
  <c r="G55" i="2"/>
  <c r="G53" i="2"/>
  <c r="G49" i="2"/>
  <c r="G48" i="2"/>
  <c r="G46" i="2"/>
  <c r="G45" i="2"/>
  <c r="G44" i="2"/>
  <c r="G38" i="2"/>
  <c r="G39" i="2" s="1"/>
  <c r="C92" i="2" s="1"/>
  <c r="G28" i="2"/>
  <c r="G27" i="2"/>
  <c r="G26" i="2"/>
  <c r="G25" i="2"/>
  <c r="G24" i="2"/>
  <c r="G23" i="2"/>
  <c r="G22" i="2"/>
  <c r="G21" i="2"/>
  <c r="G12" i="2"/>
  <c r="G76" i="2" s="1"/>
  <c r="G70" i="1"/>
  <c r="G65" i="1"/>
  <c r="G64" i="1"/>
  <c r="G62" i="1"/>
  <c r="G60" i="1"/>
  <c r="G63" i="1"/>
  <c r="G59" i="1"/>
  <c r="G56" i="1"/>
  <c r="G53" i="1"/>
  <c r="G49" i="1"/>
  <c r="G48" i="1"/>
  <c r="G29" i="2" l="1"/>
  <c r="D100" i="1"/>
  <c r="G12" i="1"/>
  <c r="G38" i="1"/>
  <c r="G44" i="1"/>
  <c r="G45" i="1"/>
  <c r="G46" i="1"/>
  <c r="G47" i="1"/>
  <c r="G51" i="1"/>
  <c r="G52" i="1"/>
  <c r="G55" i="1"/>
  <c r="G57" i="1"/>
  <c r="G22" i="1"/>
  <c r="G23" i="1"/>
  <c r="G24" i="1"/>
  <c r="G25" i="1"/>
  <c r="G26" i="1"/>
  <c r="G27" i="1"/>
  <c r="G28" i="1"/>
  <c r="G21" i="1"/>
  <c r="C90" i="2" l="1"/>
  <c r="G66" i="2"/>
  <c r="G39" i="1"/>
  <c r="G29" i="1"/>
  <c r="C90" i="1" s="1"/>
  <c r="C94" i="1"/>
  <c r="C93" i="2" l="1"/>
  <c r="G73" i="2"/>
  <c r="G74" i="2" s="1"/>
  <c r="G66" i="1"/>
  <c r="C93" i="1" s="1"/>
  <c r="C92" i="1"/>
  <c r="C91" i="1"/>
  <c r="G76" i="1"/>
  <c r="C95" i="2" l="1"/>
  <c r="G75" i="2"/>
  <c r="G73" i="1"/>
  <c r="G74" i="1" s="1"/>
  <c r="C95" i="1" s="1"/>
  <c r="E101" i="2" l="1"/>
  <c r="D101" i="2"/>
  <c r="C101" i="2"/>
  <c r="G77" i="2"/>
  <c r="C96" i="2"/>
  <c r="G75" i="1"/>
  <c r="D101" i="1" s="1"/>
  <c r="C96" i="1"/>
  <c r="D90" i="1" s="1"/>
  <c r="D92" i="2" l="1"/>
  <c r="D94" i="2"/>
  <c r="D90" i="2"/>
  <c r="D93" i="2"/>
  <c r="D95" i="2"/>
  <c r="C101" i="1"/>
  <c r="E101" i="1"/>
  <c r="G77" i="1"/>
  <c r="D95" i="1"/>
  <c r="D93" i="1"/>
  <c r="D94" i="1"/>
  <c r="D92" i="1"/>
  <c r="D96" i="2" l="1"/>
  <c r="D96" i="1"/>
</calcChain>
</file>

<file path=xl/sharedStrings.xml><?xml version="1.0" encoding="utf-8"?>
<sst xmlns="http://schemas.openxmlformats.org/spreadsheetml/2006/main" count="378" uniqueCount="130">
  <si>
    <t>RUBRO O CULTIVO</t>
  </si>
  <si>
    <t>PALTO</t>
  </si>
  <si>
    <t>RENDIMIENTO (Unidades/ha)</t>
  </si>
  <si>
    <t>VARIEDAD</t>
  </si>
  <si>
    <t>HASS</t>
  </si>
  <si>
    <t>FECHA ESTIMADA  PRECIO VENTA</t>
  </si>
  <si>
    <t>May-Feb</t>
  </si>
  <si>
    <t>NIVEL TECNOLÓGICO</t>
  </si>
  <si>
    <t>BAJO-MEDIO</t>
  </si>
  <si>
    <t>PRECIO ESPERADO ($/Unidades)</t>
  </si>
  <si>
    <t>REGIÓN</t>
  </si>
  <si>
    <t>VALPARAÍSO</t>
  </si>
  <si>
    <t>INGRESO ESPERADO, con IVA ($)</t>
  </si>
  <si>
    <t>AGENCIA DE ÁREA</t>
  </si>
  <si>
    <t>PETORCA</t>
  </si>
  <si>
    <t>DESTINO PRODUCCION</t>
  </si>
  <si>
    <t>MERCADO INTERNO</t>
  </si>
  <si>
    <t>COMUNA/LOCALIDAD</t>
  </si>
  <si>
    <t>FECHA DE COSECHA</t>
  </si>
  <si>
    <t>FECHA PRECIO INSUMOS</t>
  </si>
  <si>
    <t>CONTINGENCIA</t>
  </si>
  <si>
    <t>SEQUIA-HELADAS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</si>
  <si>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</si>
  <si>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</si>
  <si>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</si>
  <si>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</si>
  <si>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</si>
  <si>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</si>
  <si>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</si>
  <si>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</si>
  <si>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Podas</t>
  </si>
  <si>
    <t>JH</t>
  </si>
  <si>
    <t>Agosto-Diciembre-Febrero</t>
  </si>
  <si>
    <t>Colocación de puntales</t>
  </si>
  <si>
    <t>Abr-nov</t>
  </si>
  <si>
    <t>Mantención sistema de riego</t>
  </si>
  <si>
    <t>May-dic</t>
  </si>
  <si>
    <t xml:space="preserve">Riegos </t>
  </si>
  <si>
    <t>Agosto-Mayo</t>
  </si>
  <si>
    <t>Fertilización química</t>
  </si>
  <si>
    <t>Control de malezas</t>
  </si>
  <si>
    <t>Agosto-Dic-Abril</t>
  </si>
  <si>
    <t>Control de plagas</t>
  </si>
  <si>
    <t>Dic-Abr</t>
  </si>
  <si>
    <t>Cosecha</t>
  </si>
  <si>
    <t>Sept-Abr</t>
  </si>
  <si>
    <t>Subtotal Jornadas Hombre</t>
  </si>
  <si>
    <t>JORNADAS ANIMAL</t>
  </si>
  <si>
    <t xml:space="preserve"> </t>
  </si>
  <si>
    <t>Subtotal Jornadas Animal</t>
  </si>
  <si>
    <t>MAQUINARIA</t>
  </si>
  <si>
    <t>Aplicación foliares-pesticidas</t>
  </si>
  <si>
    <t>JM</t>
  </si>
  <si>
    <t>Sept-Dic-Abr</t>
  </si>
  <si>
    <t>Subtotal Costo Maquinaria</t>
  </si>
  <si>
    <t>INSUMOS</t>
  </si>
  <si>
    <t>Insumos</t>
  </si>
  <si>
    <t>Unidad (Kg/l/u)</t>
  </si>
  <si>
    <t>Cantidad (Kg/l/u)</t>
  </si>
  <si>
    <t>FERTILIZANTE</t>
  </si>
  <si>
    <t>Urea</t>
  </si>
  <si>
    <t>kg</t>
  </si>
  <si>
    <t>Sept-Abril</t>
  </si>
  <si>
    <t>Nitrato de potasio</t>
  </si>
  <si>
    <t>Sulfato de zinc</t>
  </si>
  <si>
    <t>Acido fosfórico</t>
  </si>
  <si>
    <t>Lt.</t>
  </si>
  <si>
    <t>Ácido Bórico</t>
  </si>
  <si>
    <t>Kg</t>
  </si>
  <si>
    <t>Fosfimax 40/20</t>
  </si>
  <si>
    <t>Dic-mar</t>
  </si>
  <si>
    <t>FOLIARES</t>
  </si>
  <si>
    <t>Solubor</t>
  </si>
  <si>
    <t>Oct</t>
  </si>
  <si>
    <t>Fosfimax40/20</t>
  </si>
  <si>
    <t>Lt</t>
  </si>
  <si>
    <t>Sep-Ene</t>
  </si>
  <si>
    <t>Frutaliv</t>
  </si>
  <si>
    <t>Nov-Dic</t>
  </si>
  <si>
    <t>HERBICIDAS</t>
  </si>
  <si>
    <t>Glifosato</t>
  </si>
  <si>
    <t>Ago-Dic-Abr</t>
  </si>
  <si>
    <t>MCPA</t>
  </si>
  <si>
    <t>Gramoxone</t>
  </si>
  <si>
    <t>INSECTICIDAS</t>
  </si>
  <si>
    <t>Aceite</t>
  </si>
  <si>
    <t>LT</t>
  </si>
  <si>
    <t>Ene-Abr</t>
  </si>
  <si>
    <t>Vertimec</t>
  </si>
  <si>
    <t>ADHERENTES</t>
  </si>
  <si>
    <t>Breax</t>
  </si>
  <si>
    <t>Li-700</t>
  </si>
  <si>
    <t>COMPOST</t>
  </si>
  <si>
    <t>M3</t>
  </si>
  <si>
    <t>Mayo</t>
  </si>
  <si>
    <t>AGUA</t>
  </si>
  <si>
    <t>CAMIÓN (8-10m3)</t>
  </si>
  <si>
    <t>Subtotal Insumos</t>
  </si>
  <si>
    <t>OTROS</t>
  </si>
  <si>
    <t>Item</t>
  </si>
  <si>
    <t>Energía</t>
  </si>
  <si>
    <t>Kw/hr</t>
  </si>
  <si>
    <t>Anual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</si>
  <si>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</si>
  <si>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</si>
  <si>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</si>
  <si>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</si>
  <si>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</si>
  <si>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</si>
  <si>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</si>
  <si>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</si>
  <si>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</si>
  <si>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</si>
  <si>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</si>
  <si>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</si>
  <si>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</si>
  <si>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</si>
  <si>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</si>
  <si>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</si>
  <si>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</si>
  <si>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</si>
  <si>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</si>
  <si>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</si>
  <si>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</si>
  <si>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</si>
  <si>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</si>
  <si>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($/unidades)</t>
  </si>
  <si>
    <t>Rendimiento  (Unidades/hà)</t>
  </si>
  <si>
    <t>Costo unitario ($/ Unidades)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</si>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</sst>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 applyNumberFormat="0" applyFill="0" applyBorder="0" applyProtection="0"/>
    <xf numFmtId="0" fontId="19" fillId="0" borderId="20"/>
  </cellStyleXfs>
  <cellXfs count="16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6" borderId="20" xfId="0" applyFont="1" applyFill="1" applyBorder="1"/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0" fontId="14" fillId="2" borderId="20" xfId="0" applyFont="1" applyFill="1" applyBorder="1"/>
    <xf numFmtId="0" fontId="0" fillId="2" borderId="22" xfId="0" applyFill="1" applyBorder="1"/>
    <xf numFmtId="49" fontId="0" fillId="2" borderId="20" xfId="0" applyNumberForma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3" xfId="0" applyFont="1" applyFill="1" applyBorder="1"/>
    <xf numFmtId="3" fontId="2" fillId="2" borderId="23" xfId="0" applyNumberFormat="1" applyFont="1" applyFill="1" applyBorder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7" borderId="31" xfId="0" applyNumberFormat="1" applyFont="1" applyFill="1" applyBorder="1" applyAlignment="1">
      <alignment vertical="center"/>
    </xf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/>
    <xf numFmtId="49" fontId="12" fillId="7" borderId="35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9" fontId="12" fillId="7" borderId="37" xfId="0" applyNumberFormat="1" applyFont="1" applyFill="1" applyBorder="1" applyAlignment="1">
      <alignment vertical="center"/>
    </xf>
    <xf numFmtId="0" fontId="14" fillId="8" borderId="40" xfId="0" applyFont="1" applyFill="1" applyBorder="1"/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/>
    <xf numFmtId="0" fontId="14" fillId="2" borderId="43" xfId="0" applyFont="1" applyFill="1" applyBorder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0" fontId="14" fillId="2" borderId="48" xfId="0" applyFont="1" applyFill="1" applyBorder="1"/>
    <xf numFmtId="0" fontId="12" fillId="6" borderId="20" xfId="0" applyFont="1" applyFill="1" applyBorder="1" applyAlignment="1">
      <alignment vertical="center"/>
    </xf>
    <xf numFmtId="49" fontId="12" fillId="7" borderId="49" xfId="0" applyNumberFormat="1" applyFont="1" applyFill="1" applyBorder="1" applyAlignment="1">
      <alignment vertical="center"/>
    </xf>
    <xf numFmtId="165" fontId="12" fillId="7" borderId="37" xfId="0" applyNumberFormat="1" applyFont="1" applyFill="1" applyBorder="1" applyAlignment="1">
      <alignment vertical="center"/>
    </xf>
    <xf numFmtId="0" fontId="0" fillId="0" borderId="20" xfId="0" applyNumberFormat="1" applyBorder="1"/>
    <xf numFmtId="3" fontId="2" fillId="2" borderId="15" xfId="0" applyNumberFormat="1" applyFont="1" applyFill="1" applyBorder="1" applyAlignment="1">
      <alignment vertical="center"/>
    </xf>
    <xf numFmtId="166" fontId="4" fillId="2" borderId="6" xfId="0" applyNumberFormat="1" applyFont="1" applyFill="1" applyBorder="1" applyAlignment="1">
      <alignment horizontal="right" wrapText="1"/>
    </xf>
    <xf numFmtId="0" fontId="4" fillId="2" borderId="6" xfId="0" applyNumberFormat="1" applyFont="1" applyFill="1" applyBorder="1" applyAlignment="1">
      <alignment horizontal="center" wrapText="1"/>
    </xf>
    <xf numFmtId="49" fontId="4" fillId="2" borderId="51" xfId="0" applyNumberFormat="1" applyFont="1" applyFill="1" applyBorder="1" applyAlignment="1">
      <alignment horizontal="center"/>
    </xf>
    <xf numFmtId="49" fontId="1" fillId="3" borderId="52" xfId="0" applyNumberFormat="1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/>
    </xf>
    <xf numFmtId="0" fontId="4" fillId="2" borderId="51" xfId="0" applyNumberFormat="1" applyFont="1" applyFill="1" applyBorder="1" applyAlignment="1">
      <alignment horizontal="center"/>
    </xf>
    <xf numFmtId="3" fontId="4" fillId="2" borderId="51" xfId="0" applyNumberFormat="1" applyFont="1" applyFill="1" applyBorder="1" applyAlignment="1">
      <alignment horizontal="center"/>
    </xf>
    <xf numFmtId="49" fontId="4" fillId="2" borderId="51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166" fontId="4" fillId="2" borderId="6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right"/>
    </xf>
    <xf numFmtId="49" fontId="1" fillId="3" borderId="5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 vertical="center"/>
    </xf>
    <xf numFmtId="164" fontId="16" fillId="2" borderId="20" xfId="0" applyNumberFormat="1" applyFont="1" applyFill="1" applyBorder="1" applyAlignment="1">
      <alignment horizontal="right" vertical="center"/>
    </xf>
    <xf numFmtId="0" fontId="14" fillId="2" borderId="20" xfId="0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49" fontId="4" fillId="2" borderId="6" xfId="0" applyNumberFormat="1" applyFont="1" applyFill="1" applyBorder="1" applyAlignment="1">
      <alignment horizontal="right" vertical="center" wrapText="1"/>
    </xf>
    <xf numFmtId="0" fontId="8" fillId="3" borderId="19" xfId="0" applyFont="1" applyFill="1" applyBorder="1" applyAlignment="1">
      <alignment horizontal="right" vertical="center"/>
    </xf>
    <xf numFmtId="49" fontId="1" fillId="3" borderId="52" xfId="0" applyNumberFormat="1" applyFont="1" applyFill="1" applyBorder="1" applyAlignment="1">
      <alignment horizontal="center" vertical="center"/>
    </xf>
    <xf numFmtId="0" fontId="18" fillId="2" borderId="51" xfId="0" applyFont="1" applyFill="1" applyBorder="1"/>
    <xf numFmtId="0" fontId="18" fillId="2" borderId="51" xfId="0" applyFont="1" applyFill="1" applyBorder="1" applyAlignment="1">
      <alignment horizontal="center"/>
    </xf>
    <xf numFmtId="0" fontId="2" fillId="2" borderId="53" xfId="0" applyFont="1" applyFill="1" applyBorder="1"/>
    <xf numFmtId="0" fontId="2" fillId="2" borderId="54" xfId="0" applyFont="1" applyFill="1" applyBorder="1"/>
    <xf numFmtId="0" fontId="2" fillId="2" borderId="54" xfId="0" applyFont="1" applyFill="1" applyBorder="1" applyAlignment="1">
      <alignment horizontal="center"/>
    </xf>
    <xf numFmtId="3" fontId="2" fillId="2" borderId="54" xfId="0" applyNumberFormat="1" applyFont="1" applyFill="1" applyBorder="1"/>
    <xf numFmtId="3" fontId="2" fillId="2" borderId="54" xfId="0" applyNumberFormat="1" applyFont="1" applyFill="1" applyBorder="1" applyAlignment="1">
      <alignment horizontal="right"/>
    </xf>
    <xf numFmtId="49" fontId="8" fillId="3" borderId="51" xfId="0" applyNumberFormat="1" applyFont="1" applyFill="1" applyBorder="1" applyAlignment="1">
      <alignment vertical="center"/>
    </xf>
    <xf numFmtId="0" fontId="8" fillId="3" borderId="51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vertical="center"/>
    </xf>
    <xf numFmtId="3" fontId="0" fillId="0" borderId="0" xfId="0" applyNumberFormat="1"/>
    <xf numFmtId="3" fontId="12" fillId="7" borderId="50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8" fillId="3" borderId="51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wrapText="1"/>
    </xf>
    <xf numFmtId="49" fontId="12" fillId="7" borderId="21" xfId="0" applyNumberFormat="1" applyFont="1" applyFill="1" applyBorder="1" applyAlignment="1">
      <alignment horizontal="center" vertical="center"/>
    </xf>
    <xf numFmtId="49" fontId="14" fillId="7" borderId="32" xfId="0" applyNumberFormat="1" applyFont="1" applyFill="1" applyBorder="1" applyAlignment="1">
      <alignment horizontal="center"/>
    </xf>
    <xf numFmtId="17" fontId="20" fillId="0" borderId="58" xfId="1" applyNumberFormat="1" applyFont="1" applyBorder="1" applyAlignment="1">
      <alignment horizontal="right" vertical="center"/>
    </xf>
    <xf numFmtId="3" fontId="4" fillId="2" borderId="6" xfId="0" applyNumberFormat="1" applyFont="1" applyFill="1" applyBorder="1" applyAlignment="1">
      <alignment horizontal="right"/>
    </xf>
    <xf numFmtId="49" fontId="21" fillId="2" borderId="51" xfId="0" applyNumberFormat="1" applyFont="1" applyFill="1" applyBorder="1" applyAlignment="1">
      <alignment horizontal="left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55" xfId="0" applyNumberFormat="1" applyFont="1" applyFill="1" applyBorder="1" applyAlignment="1">
      <alignment horizontal="center" vertical="center"/>
    </xf>
    <xf numFmtId="49" fontId="17" fillId="8" borderId="56" xfId="0" applyNumberFormat="1" applyFont="1" applyFill="1" applyBorder="1" applyAlignment="1">
      <alignment horizontal="center" vertical="center"/>
    </xf>
    <xf numFmtId="49" fontId="17" fillId="8" borderId="57" xfId="0" applyNumberFormat="1" applyFont="1" applyFill="1" applyBorder="1" applyAlignment="1">
      <alignment horizontal="center" vertical="center"/>
    </xf>
    <xf numFmtId="49" fontId="17" fillId="8" borderId="38" xfId="0" applyNumberFormat="1" applyFont="1" applyFill="1" applyBorder="1" applyAlignment="1">
      <alignment vertical="center"/>
    </xf>
    <xf numFmtId="0" fontId="12" fillId="8" borderId="39" xfId="0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A3DCCC-096F-4B3E-8E5B-C2C39B6C0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02"/>
  <sheetViews>
    <sheetView showGridLines="0" topLeftCell="B1" zoomScale="110" zoomScaleNormal="110" workbookViewId="0">
      <selection activeCell="C16" sqref="C16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2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107"/>
    </row>
    <row r="2" spans="1:7" ht="15" customHeight="1" x14ac:dyDescent="0.25">
      <c r="A2" s="2"/>
      <c r="B2" s="2"/>
      <c r="C2" s="2"/>
      <c r="D2" s="2"/>
      <c r="E2" s="2"/>
      <c r="F2" s="2"/>
      <c r="G2" s="107"/>
    </row>
    <row r="3" spans="1:7" ht="15" customHeight="1" x14ac:dyDescent="0.25">
      <c r="A3" s="2"/>
      <c r="B3" s="2"/>
      <c r="C3" s="2"/>
      <c r="D3" s="2"/>
      <c r="E3" s="2"/>
      <c r="F3" s="2"/>
      <c r="G3" s="107"/>
    </row>
    <row r="4" spans="1:7" ht="15" customHeight="1" x14ac:dyDescent="0.25">
      <c r="A4" s="2"/>
      <c r="B4" s="2"/>
      <c r="C4" s="2"/>
      <c r="D4" s="2"/>
      <c r="E4" s="2"/>
      <c r="F4" s="2"/>
      <c r="G4" s="107"/>
    </row>
    <row r="5" spans="1:7" ht="15" customHeight="1" x14ac:dyDescent="0.25">
      <c r="A5" s="2"/>
      <c r="B5" s="2"/>
      <c r="C5" s="2"/>
      <c r="D5" s="2"/>
      <c r="E5" s="2"/>
      <c r="F5" s="2"/>
      <c r="G5" s="107"/>
    </row>
    <row r="6" spans="1:7" ht="15" customHeight="1" x14ac:dyDescent="0.25">
      <c r="A6" s="2"/>
      <c r="B6" s="2"/>
      <c r="C6" s="2"/>
      <c r="D6" s="2"/>
      <c r="E6" s="2"/>
      <c r="F6" s="2"/>
      <c r="G6" s="107"/>
    </row>
    <row r="7" spans="1:7" ht="15" customHeight="1" x14ac:dyDescent="0.25">
      <c r="A7" s="2"/>
      <c r="B7" s="2"/>
      <c r="C7" s="2"/>
      <c r="D7" s="2"/>
      <c r="E7" s="2"/>
      <c r="F7" s="2"/>
      <c r="G7" s="107"/>
    </row>
    <row r="8" spans="1:7" ht="15" customHeight="1" x14ac:dyDescent="0.25">
      <c r="A8" s="2"/>
      <c r="B8" s="3"/>
      <c r="C8" s="4"/>
      <c r="D8" s="2"/>
      <c r="E8" s="4"/>
      <c r="F8" s="4"/>
      <c r="G8" s="108"/>
    </row>
    <row r="9" spans="1:7" ht="12" customHeight="1" x14ac:dyDescent="0.25">
      <c r="A9" s="5"/>
      <c r="B9" s="6" t="s">
        <v>0</v>
      </c>
      <c r="C9" s="7" t="s">
        <v>1</v>
      </c>
      <c r="D9" s="8"/>
      <c r="E9" s="150" t="s">
        <v>2</v>
      </c>
      <c r="F9" s="151"/>
      <c r="G9" s="148">
        <v>7000</v>
      </c>
    </row>
    <row r="10" spans="1:7" ht="18" customHeight="1" x14ac:dyDescent="0.25">
      <c r="A10" s="5"/>
      <c r="B10" s="9" t="s">
        <v>3</v>
      </c>
      <c r="C10" s="122" t="s">
        <v>4</v>
      </c>
      <c r="D10" s="10"/>
      <c r="E10" s="152" t="s">
        <v>5</v>
      </c>
      <c r="F10" s="153"/>
      <c r="G10" s="12" t="s">
        <v>6</v>
      </c>
    </row>
    <row r="11" spans="1:7" ht="18" customHeight="1" x14ac:dyDescent="0.25">
      <c r="A11" s="5"/>
      <c r="B11" s="9" t="s">
        <v>7</v>
      </c>
      <c r="C11" s="12" t="s">
        <v>8</v>
      </c>
      <c r="D11" s="10"/>
      <c r="E11" s="152" t="s">
        <v>9</v>
      </c>
      <c r="F11" s="153"/>
      <c r="G11" s="109">
        <v>1500</v>
      </c>
    </row>
    <row r="12" spans="1:7" ht="11.25" customHeight="1" x14ac:dyDescent="0.25">
      <c r="A12" s="5"/>
      <c r="B12" s="9" t="s">
        <v>10</v>
      </c>
      <c r="C12" s="13" t="s">
        <v>11</v>
      </c>
      <c r="D12" s="10"/>
      <c r="E12" s="14" t="s">
        <v>12</v>
      </c>
      <c r="F12" s="15"/>
      <c r="G12" s="99">
        <f>G9*G11</f>
        <v>10500000</v>
      </c>
    </row>
    <row r="13" spans="1:7" ht="11.25" customHeight="1" x14ac:dyDescent="0.25">
      <c r="A13" s="5"/>
      <c r="B13" s="9" t="s">
        <v>13</v>
      </c>
      <c r="C13" s="12" t="s">
        <v>14</v>
      </c>
      <c r="D13" s="10"/>
      <c r="E13" s="152" t="s">
        <v>15</v>
      </c>
      <c r="F13" s="153"/>
      <c r="G13" s="12" t="s">
        <v>16</v>
      </c>
    </row>
    <row r="14" spans="1:7" ht="13.5" customHeight="1" x14ac:dyDescent="0.25">
      <c r="A14" s="5"/>
      <c r="B14" s="9" t="s">
        <v>17</v>
      </c>
      <c r="C14" s="12" t="s">
        <v>14</v>
      </c>
      <c r="D14" s="10"/>
      <c r="E14" s="152" t="s">
        <v>18</v>
      </c>
      <c r="F14" s="153"/>
      <c r="G14" s="12" t="s">
        <v>6</v>
      </c>
    </row>
    <row r="15" spans="1:7" ht="25.5" customHeight="1" x14ac:dyDescent="0.25">
      <c r="A15" s="5"/>
      <c r="B15" s="9" t="s">
        <v>19</v>
      </c>
      <c r="C15" s="147">
        <v>44562</v>
      </c>
      <c r="D15" s="10"/>
      <c r="E15" s="154" t="s">
        <v>20</v>
      </c>
      <c r="F15" s="155"/>
      <c r="G15" s="13" t="s">
        <v>21</v>
      </c>
    </row>
    <row r="16" spans="1:7" ht="12" customHeight="1" x14ac:dyDescent="0.25">
      <c r="A16" s="2"/>
      <c r="B16" s="16"/>
      <c r="C16" s="17"/>
      <c r="D16" s="18"/>
      <c r="E16" s="19"/>
      <c r="F16" s="19"/>
      <c r="G16" s="110"/>
    </row>
    <row r="17" spans="1:7" ht="12" customHeight="1" x14ac:dyDescent="0.25">
      <c r="A17" s="20"/>
      <c r="B17" s="156" t="s">
        <v>22</v>
      </c>
      <c r="C17" s="157"/>
      <c r="D17" s="157"/>
      <c r="E17" s="157"/>
      <c r="F17" s="157"/>
      <c r="G17" s="157"/>
    </row>
    <row r="18" spans="1:7" ht="12" customHeight="1" x14ac:dyDescent="0.25">
      <c r="A18" s="2"/>
      <c r="B18" s="21"/>
      <c r="C18" s="22"/>
      <c r="D18" s="22"/>
      <c r="E18" s="22"/>
      <c r="F18" s="23"/>
      <c r="G18" s="111"/>
    </row>
    <row r="19" spans="1:7" ht="12" customHeight="1" x14ac:dyDescent="0.25">
      <c r="A19" s="5"/>
      <c r="B19" s="24" t="s">
        <v>23</v>
      </c>
      <c r="C19" s="25"/>
      <c r="D19" s="26"/>
      <c r="E19" s="26"/>
      <c r="F19" s="26"/>
      <c r="G19" s="112"/>
    </row>
    <row r="20" spans="1:7" ht="24" customHeight="1" x14ac:dyDescent="0.25">
      <c r="A20" s="20"/>
      <c r="B20" s="27" t="s">
        <v>24</v>
      </c>
      <c r="C20" s="27" t="s">
        <v>25</v>
      </c>
      <c r="D20" s="27" t="s">
        <v>26</v>
      </c>
      <c r="E20" s="27" t="s">
        <v>27</v>
      </c>
      <c r="F20" s="27" t="s">
        <v>28</v>
      </c>
      <c r="G20" s="27" t="s">
        <v>29</v>
      </c>
    </row>
    <row r="21" spans="1:7" ht="25.5" customHeight="1" x14ac:dyDescent="0.25">
      <c r="A21" s="20"/>
      <c r="B21" s="11" t="s">
        <v>30</v>
      </c>
      <c r="C21" s="28" t="s">
        <v>31</v>
      </c>
      <c r="D21" s="100">
        <v>8</v>
      </c>
      <c r="E21" s="28" t="s">
        <v>32</v>
      </c>
      <c r="F21" s="137">
        <v>19000</v>
      </c>
      <c r="G21" s="137">
        <f>D21*F21</f>
        <v>152000</v>
      </c>
    </row>
    <row r="22" spans="1:7" ht="12.75" customHeight="1" x14ac:dyDescent="0.25">
      <c r="A22" s="20"/>
      <c r="B22" s="11" t="s">
        <v>33</v>
      </c>
      <c r="C22" s="28" t="s">
        <v>31</v>
      </c>
      <c r="D22" s="100">
        <v>8</v>
      </c>
      <c r="E22" s="28" t="s">
        <v>34</v>
      </c>
      <c r="F22" s="137">
        <v>19000</v>
      </c>
      <c r="G22" s="137">
        <f t="shared" ref="G22:G28" si="0">D22*F22</f>
        <v>152000</v>
      </c>
    </row>
    <row r="23" spans="1:7" ht="12.75" customHeight="1" x14ac:dyDescent="0.25">
      <c r="A23" s="20"/>
      <c r="B23" s="11" t="s">
        <v>35</v>
      </c>
      <c r="C23" s="28" t="s">
        <v>31</v>
      </c>
      <c r="D23" s="144">
        <v>4</v>
      </c>
      <c r="E23" s="28" t="s">
        <v>36</v>
      </c>
      <c r="F23" s="137">
        <v>19000</v>
      </c>
      <c r="G23" s="137">
        <f t="shared" si="0"/>
        <v>76000</v>
      </c>
    </row>
    <row r="24" spans="1:7" ht="12.75" customHeight="1" x14ac:dyDescent="0.25">
      <c r="A24" s="20"/>
      <c r="B24" s="11" t="s">
        <v>37</v>
      </c>
      <c r="C24" s="28" t="s">
        <v>31</v>
      </c>
      <c r="D24" s="100">
        <v>14</v>
      </c>
      <c r="E24" s="28" t="s">
        <v>38</v>
      </c>
      <c r="F24" s="137">
        <v>19000</v>
      </c>
      <c r="G24" s="137">
        <f t="shared" si="0"/>
        <v>266000</v>
      </c>
    </row>
    <row r="25" spans="1:7" ht="12.75" customHeight="1" x14ac:dyDescent="0.25">
      <c r="A25" s="20"/>
      <c r="B25" s="11" t="s">
        <v>39</v>
      </c>
      <c r="C25" s="28" t="s">
        <v>31</v>
      </c>
      <c r="D25" s="100">
        <v>9</v>
      </c>
      <c r="E25" s="28" t="s">
        <v>38</v>
      </c>
      <c r="F25" s="137">
        <v>19000</v>
      </c>
      <c r="G25" s="137">
        <f t="shared" si="0"/>
        <v>171000</v>
      </c>
    </row>
    <row r="26" spans="1:7" ht="12.75" customHeight="1" x14ac:dyDescent="0.25">
      <c r="A26" s="20"/>
      <c r="B26" s="11" t="s">
        <v>40</v>
      </c>
      <c r="C26" s="28" t="s">
        <v>31</v>
      </c>
      <c r="D26" s="144">
        <v>6</v>
      </c>
      <c r="E26" s="28" t="s">
        <v>41</v>
      </c>
      <c r="F26" s="137">
        <v>19000</v>
      </c>
      <c r="G26" s="137">
        <f t="shared" si="0"/>
        <v>114000</v>
      </c>
    </row>
    <row r="27" spans="1:7" ht="12.75" customHeight="1" x14ac:dyDescent="0.25">
      <c r="A27" s="20"/>
      <c r="B27" s="11" t="s">
        <v>42</v>
      </c>
      <c r="C27" s="28" t="s">
        <v>31</v>
      </c>
      <c r="D27" s="100">
        <v>5</v>
      </c>
      <c r="E27" s="28" t="s">
        <v>43</v>
      </c>
      <c r="F27" s="137">
        <v>19000</v>
      </c>
      <c r="G27" s="137">
        <f t="shared" si="0"/>
        <v>95000</v>
      </c>
    </row>
    <row r="28" spans="1:7" ht="12.75" customHeight="1" x14ac:dyDescent="0.25">
      <c r="A28" s="20"/>
      <c r="B28" s="11" t="s">
        <v>44</v>
      </c>
      <c r="C28" s="28" t="s">
        <v>31</v>
      </c>
      <c r="D28" s="100">
        <v>19</v>
      </c>
      <c r="E28" s="28" t="s">
        <v>45</v>
      </c>
      <c r="F28" s="137">
        <v>19000</v>
      </c>
      <c r="G28" s="137">
        <f t="shared" si="0"/>
        <v>361000</v>
      </c>
    </row>
    <row r="29" spans="1:7" ht="12.75" customHeight="1" x14ac:dyDescent="0.25">
      <c r="A29" s="20"/>
      <c r="B29" s="29" t="s">
        <v>46</v>
      </c>
      <c r="C29" s="30"/>
      <c r="D29" s="30"/>
      <c r="E29" s="30"/>
      <c r="F29" s="31"/>
      <c r="G29" s="138">
        <f>SUM(G21:G28)</f>
        <v>1387000</v>
      </c>
    </row>
    <row r="30" spans="1:7" ht="12" customHeight="1" x14ac:dyDescent="0.25">
      <c r="A30" s="2"/>
      <c r="B30" s="21"/>
      <c r="C30" s="23"/>
      <c r="D30" s="23"/>
      <c r="E30" s="23"/>
      <c r="F30" s="32"/>
      <c r="G30" s="113"/>
    </row>
    <row r="31" spans="1:7" ht="12" customHeight="1" x14ac:dyDescent="0.25">
      <c r="A31" s="5"/>
      <c r="B31" s="33" t="s">
        <v>47</v>
      </c>
      <c r="C31" s="34"/>
      <c r="D31" s="35"/>
      <c r="E31" s="35"/>
      <c r="F31" s="36"/>
      <c r="G31" s="114"/>
    </row>
    <row r="32" spans="1:7" ht="24" customHeight="1" x14ac:dyDescent="0.25">
      <c r="A32" s="5"/>
      <c r="B32" s="37" t="s">
        <v>24</v>
      </c>
      <c r="C32" s="38" t="s">
        <v>25</v>
      </c>
      <c r="D32" s="38" t="s">
        <v>26</v>
      </c>
      <c r="E32" s="37" t="s">
        <v>48</v>
      </c>
      <c r="F32" s="38" t="s">
        <v>28</v>
      </c>
      <c r="G32" s="37" t="s">
        <v>29</v>
      </c>
    </row>
    <row r="33" spans="1:11" ht="12" customHeight="1" x14ac:dyDescent="0.25">
      <c r="A33" s="5"/>
      <c r="B33" s="39"/>
      <c r="C33" s="40" t="s">
        <v>48</v>
      </c>
      <c r="D33" s="40" t="s">
        <v>48</v>
      </c>
      <c r="E33" s="40" t="s">
        <v>48</v>
      </c>
      <c r="F33" s="98" t="s">
        <v>48</v>
      </c>
      <c r="G33" s="140"/>
    </row>
    <row r="34" spans="1:11" ht="12" customHeight="1" x14ac:dyDescent="0.25">
      <c r="A34" s="5"/>
      <c r="B34" s="41" t="s">
        <v>49</v>
      </c>
      <c r="C34" s="42"/>
      <c r="D34" s="42"/>
      <c r="E34" s="42"/>
      <c r="F34" s="43"/>
      <c r="G34" s="141"/>
    </row>
    <row r="35" spans="1:11" ht="12" customHeight="1" x14ac:dyDescent="0.25">
      <c r="A35" s="2"/>
      <c r="B35" s="44"/>
      <c r="C35" s="45"/>
      <c r="D35" s="45"/>
      <c r="E35" s="45"/>
      <c r="F35" s="46"/>
      <c r="G35" s="115"/>
    </row>
    <row r="36" spans="1:11" ht="12" customHeight="1" x14ac:dyDescent="0.25">
      <c r="A36" s="5"/>
      <c r="B36" s="33" t="s">
        <v>50</v>
      </c>
      <c r="C36" s="34"/>
      <c r="D36" s="35"/>
      <c r="E36" s="35"/>
      <c r="F36" s="36"/>
      <c r="G36" s="114"/>
    </row>
    <row r="37" spans="1:11" ht="24" customHeight="1" x14ac:dyDescent="0.25">
      <c r="A37" s="5"/>
      <c r="B37" s="47" t="s">
        <v>24</v>
      </c>
      <c r="C37" s="47" t="s">
        <v>25</v>
      </c>
      <c r="D37" s="47" t="s">
        <v>26</v>
      </c>
      <c r="E37" s="47" t="s">
        <v>27</v>
      </c>
      <c r="F37" s="48" t="s">
        <v>28</v>
      </c>
      <c r="G37" s="47" t="s">
        <v>29</v>
      </c>
    </row>
    <row r="38" spans="1:11" ht="12.75" customHeight="1" x14ac:dyDescent="0.25">
      <c r="A38" s="20"/>
      <c r="B38" s="11" t="s">
        <v>51</v>
      </c>
      <c r="C38" s="28" t="s">
        <v>52</v>
      </c>
      <c r="D38" s="100">
        <v>0.56999999999999995</v>
      </c>
      <c r="E38" s="28" t="s">
        <v>53</v>
      </c>
      <c r="F38" s="137">
        <v>176000</v>
      </c>
      <c r="G38" s="137">
        <f>D38*F38</f>
        <v>100319.99999999999</v>
      </c>
    </row>
    <row r="39" spans="1:11" ht="12.75" customHeight="1" x14ac:dyDescent="0.25">
      <c r="A39" s="5"/>
      <c r="B39" s="49" t="s">
        <v>54</v>
      </c>
      <c r="C39" s="50"/>
      <c r="D39" s="50"/>
      <c r="E39" s="50"/>
      <c r="F39" s="50"/>
      <c r="G39" s="139">
        <f>SUM(G38)</f>
        <v>100319.99999999999</v>
      </c>
    </row>
    <row r="40" spans="1:11" ht="12" customHeight="1" x14ac:dyDescent="0.25">
      <c r="A40" s="2"/>
      <c r="B40" s="44"/>
      <c r="C40" s="45"/>
      <c r="D40" s="45"/>
      <c r="E40" s="45"/>
      <c r="F40" s="46"/>
      <c r="G40" s="115"/>
    </row>
    <row r="41" spans="1:11" ht="12" customHeight="1" x14ac:dyDescent="0.25">
      <c r="A41" s="5"/>
      <c r="B41" s="33" t="s">
        <v>55</v>
      </c>
      <c r="C41" s="34"/>
      <c r="D41" s="35"/>
      <c r="E41" s="35"/>
      <c r="F41" s="36"/>
      <c r="G41" s="114"/>
    </row>
    <row r="42" spans="1:11" ht="24" customHeight="1" x14ac:dyDescent="0.25">
      <c r="A42" s="5"/>
      <c r="B42" s="102" t="s">
        <v>56</v>
      </c>
      <c r="C42" s="102" t="s">
        <v>57</v>
      </c>
      <c r="D42" s="102" t="s">
        <v>58</v>
      </c>
      <c r="E42" s="102" t="s">
        <v>27</v>
      </c>
      <c r="F42" s="102" t="s">
        <v>28</v>
      </c>
      <c r="G42" s="116" t="s">
        <v>29</v>
      </c>
      <c r="K42" s="97"/>
    </row>
    <row r="43" spans="1:11" ht="12.75" customHeight="1" x14ac:dyDescent="0.25">
      <c r="A43" s="61"/>
      <c r="B43" s="149" t="s">
        <v>59</v>
      </c>
      <c r="C43" s="101"/>
      <c r="D43" s="104"/>
      <c r="E43" s="101"/>
      <c r="F43" s="105"/>
      <c r="G43" s="105" t="s">
        <v>48</v>
      </c>
    </row>
    <row r="44" spans="1:11" ht="12.75" customHeight="1" x14ac:dyDescent="0.25">
      <c r="A44" s="61"/>
      <c r="B44" s="106" t="s">
        <v>60</v>
      </c>
      <c r="C44" s="103" t="s">
        <v>61</v>
      </c>
      <c r="D44" s="103">
        <v>272</v>
      </c>
      <c r="E44" s="103" t="s">
        <v>62</v>
      </c>
      <c r="F44" s="105">
        <v>700</v>
      </c>
      <c r="G44" s="105">
        <f t="shared" ref="G44:G65" si="1">D44*F44</f>
        <v>190400</v>
      </c>
    </row>
    <row r="45" spans="1:11" ht="12.75" customHeight="1" x14ac:dyDescent="0.25">
      <c r="A45" s="61"/>
      <c r="B45" s="106" t="s">
        <v>63</v>
      </c>
      <c r="C45" s="101" t="s">
        <v>61</v>
      </c>
      <c r="D45" s="104">
        <v>278</v>
      </c>
      <c r="E45" s="103" t="s">
        <v>62</v>
      </c>
      <c r="F45" s="105">
        <v>1200</v>
      </c>
      <c r="G45" s="105">
        <f t="shared" si="1"/>
        <v>333600</v>
      </c>
    </row>
    <row r="46" spans="1:11" ht="12.75" customHeight="1" x14ac:dyDescent="0.25">
      <c r="A46" s="61"/>
      <c r="B46" s="106" t="s">
        <v>64</v>
      </c>
      <c r="C46" s="101" t="s">
        <v>61</v>
      </c>
      <c r="D46" s="104">
        <v>63</v>
      </c>
      <c r="E46" s="101" t="s">
        <v>62</v>
      </c>
      <c r="F46" s="105">
        <v>800</v>
      </c>
      <c r="G46" s="105">
        <f t="shared" si="1"/>
        <v>50400</v>
      </c>
    </row>
    <row r="47" spans="1:11" ht="12.75" customHeight="1" x14ac:dyDescent="0.25">
      <c r="A47" s="61"/>
      <c r="B47" s="106" t="s">
        <v>65</v>
      </c>
      <c r="C47" s="103" t="s">
        <v>66</v>
      </c>
      <c r="D47" s="103">
        <v>39</v>
      </c>
      <c r="E47" s="101" t="s">
        <v>62</v>
      </c>
      <c r="F47" s="105">
        <v>1000</v>
      </c>
      <c r="G47" s="105">
        <f t="shared" si="1"/>
        <v>39000</v>
      </c>
    </row>
    <row r="48" spans="1:11" ht="12.75" customHeight="1" x14ac:dyDescent="0.25">
      <c r="A48" s="61"/>
      <c r="B48" s="106" t="s">
        <v>67</v>
      </c>
      <c r="C48" s="103" t="s">
        <v>68</v>
      </c>
      <c r="D48" s="103">
        <v>33</v>
      </c>
      <c r="E48" s="101" t="s">
        <v>62</v>
      </c>
      <c r="F48" s="105">
        <v>900</v>
      </c>
      <c r="G48" s="105">
        <f t="shared" si="1"/>
        <v>29700</v>
      </c>
    </row>
    <row r="49" spans="1:7" ht="12.75" customHeight="1" x14ac:dyDescent="0.25">
      <c r="A49" s="61"/>
      <c r="B49" s="106" t="s">
        <v>69</v>
      </c>
      <c r="C49" s="103" t="s">
        <v>66</v>
      </c>
      <c r="D49" s="103">
        <v>6</v>
      </c>
      <c r="E49" s="101" t="s">
        <v>70</v>
      </c>
      <c r="F49" s="105">
        <v>10000</v>
      </c>
      <c r="G49" s="105">
        <f t="shared" si="1"/>
        <v>60000</v>
      </c>
    </row>
    <row r="50" spans="1:7" ht="12.75" customHeight="1" x14ac:dyDescent="0.25">
      <c r="A50" s="61"/>
      <c r="B50" s="149" t="s">
        <v>71</v>
      </c>
      <c r="C50" s="101"/>
      <c r="D50" s="104"/>
      <c r="E50" s="101"/>
      <c r="F50" s="105"/>
      <c r="G50" s="105" t="s">
        <v>48</v>
      </c>
    </row>
    <row r="51" spans="1:7" ht="12.75" customHeight="1" x14ac:dyDescent="0.25">
      <c r="A51" s="61"/>
      <c r="B51" s="106" t="s">
        <v>72</v>
      </c>
      <c r="C51" s="101" t="s">
        <v>61</v>
      </c>
      <c r="D51" s="104">
        <v>4</v>
      </c>
      <c r="E51" s="101" t="s">
        <v>73</v>
      </c>
      <c r="F51" s="105">
        <v>2800</v>
      </c>
      <c r="G51" s="105">
        <f t="shared" si="1"/>
        <v>11200</v>
      </c>
    </row>
    <row r="52" spans="1:7" ht="12.75" customHeight="1" x14ac:dyDescent="0.25">
      <c r="A52" s="61"/>
      <c r="B52" s="106" t="s">
        <v>74</v>
      </c>
      <c r="C52" s="103" t="s">
        <v>75</v>
      </c>
      <c r="D52" s="103">
        <v>2.5</v>
      </c>
      <c r="E52" s="103" t="s">
        <v>76</v>
      </c>
      <c r="F52" s="105">
        <v>10000</v>
      </c>
      <c r="G52" s="105">
        <f t="shared" si="1"/>
        <v>25000</v>
      </c>
    </row>
    <row r="53" spans="1:7" ht="12.75" customHeight="1" x14ac:dyDescent="0.25">
      <c r="A53" s="61"/>
      <c r="B53" s="106" t="s">
        <v>77</v>
      </c>
      <c r="C53" s="103" t="s">
        <v>75</v>
      </c>
      <c r="D53" s="103">
        <v>2.5</v>
      </c>
      <c r="E53" s="103" t="s">
        <v>78</v>
      </c>
      <c r="F53" s="105">
        <v>12000</v>
      </c>
      <c r="G53" s="105">
        <f t="shared" si="1"/>
        <v>30000</v>
      </c>
    </row>
    <row r="54" spans="1:7" ht="12.75" customHeight="1" x14ac:dyDescent="0.25">
      <c r="A54" s="61"/>
      <c r="B54" s="149" t="s">
        <v>79</v>
      </c>
      <c r="C54" s="101"/>
      <c r="D54" s="104"/>
      <c r="E54" s="101"/>
      <c r="F54" s="105"/>
      <c r="G54" s="105" t="s">
        <v>48</v>
      </c>
    </row>
    <row r="55" spans="1:7" ht="12.75" customHeight="1" x14ac:dyDescent="0.25">
      <c r="A55" s="61"/>
      <c r="B55" s="106" t="s">
        <v>80</v>
      </c>
      <c r="C55" s="101" t="s">
        <v>75</v>
      </c>
      <c r="D55" s="104">
        <v>6</v>
      </c>
      <c r="E55" s="101" t="s">
        <v>81</v>
      </c>
      <c r="F55" s="105">
        <v>9000</v>
      </c>
      <c r="G55" s="105">
        <f t="shared" si="1"/>
        <v>54000</v>
      </c>
    </row>
    <row r="56" spans="1:7" ht="12.75" customHeight="1" x14ac:dyDescent="0.25">
      <c r="A56" s="61"/>
      <c r="B56" s="106" t="s">
        <v>82</v>
      </c>
      <c r="C56" s="101" t="s">
        <v>75</v>
      </c>
      <c r="D56" s="104">
        <v>6</v>
      </c>
      <c r="E56" s="101" t="s">
        <v>81</v>
      </c>
      <c r="F56" s="105">
        <v>17000</v>
      </c>
      <c r="G56" s="105">
        <f t="shared" si="1"/>
        <v>102000</v>
      </c>
    </row>
    <row r="57" spans="1:7" ht="12.75" customHeight="1" x14ac:dyDescent="0.25">
      <c r="A57" s="61"/>
      <c r="B57" s="106" t="s">
        <v>83</v>
      </c>
      <c r="C57" s="101" t="s">
        <v>75</v>
      </c>
      <c r="D57" s="104">
        <v>5</v>
      </c>
      <c r="E57" s="101" t="s">
        <v>81</v>
      </c>
      <c r="F57" s="105">
        <v>6000</v>
      </c>
      <c r="G57" s="105">
        <f t="shared" si="1"/>
        <v>30000</v>
      </c>
    </row>
    <row r="58" spans="1:7" ht="12.75" customHeight="1" x14ac:dyDescent="0.25">
      <c r="A58" s="61"/>
      <c r="B58" s="106" t="s">
        <v>84</v>
      </c>
      <c r="C58" s="101"/>
      <c r="D58" s="104"/>
      <c r="E58" s="101"/>
      <c r="F58" s="105"/>
      <c r="G58" s="105"/>
    </row>
    <row r="59" spans="1:7" ht="12.75" customHeight="1" x14ac:dyDescent="0.25">
      <c r="A59" s="61"/>
      <c r="B59" s="106" t="s">
        <v>85</v>
      </c>
      <c r="C59" s="101" t="s">
        <v>86</v>
      </c>
      <c r="D59" s="104">
        <v>10</v>
      </c>
      <c r="E59" s="101" t="s">
        <v>87</v>
      </c>
      <c r="F59" s="105">
        <v>9000</v>
      </c>
      <c r="G59" s="105">
        <f t="shared" si="1"/>
        <v>90000</v>
      </c>
    </row>
    <row r="60" spans="1:7" ht="12.75" customHeight="1" x14ac:dyDescent="0.25">
      <c r="A60" s="61"/>
      <c r="B60" s="106" t="s">
        <v>88</v>
      </c>
      <c r="C60" s="101" t="s">
        <v>86</v>
      </c>
      <c r="D60" s="104">
        <v>2</v>
      </c>
      <c r="E60" s="101" t="s">
        <v>87</v>
      </c>
      <c r="F60" s="105">
        <v>19000</v>
      </c>
      <c r="G60" s="105">
        <f t="shared" si="1"/>
        <v>38000</v>
      </c>
    </row>
    <row r="61" spans="1:7" ht="12.75" customHeight="1" x14ac:dyDescent="0.25">
      <c r="A61" s="61"/>
      <c r="B61" s="149" t="s">
        <v>89</v>
      </c>
      <c r="C61" s="101"/>
      <c r="D61" s="104"/>
      <c r="E61" s="101"/>
      <c r="F61" s="105"/>
      <c r="G61" s="105"/>
    </row>
    <row r="62" spans="1:7" ht="12.75" customHeight="1" x14ac:dyDescent="0.25">
      <c r="A62" s="61"/>
      <c r="B62" s="106" t="s">
        <v>90</v>
      </c>
      <c r="C62" s="101" t="s">
        <v>86</v>
      </c>
      <c r="D62" s="104">
        <v>1</v>
      </c>
      <c r="E62" s="101" t="s">
        <v>81</v>
      </c>
      <c r="F62" s="105">
        <v>10000</v>
      </c>
      <c r="G62" s="105">
        <f t="shared" si="1"/>
        <v>10000</v>
      </c>
    </row>
    <row r="63" spans="1:7" ht="12.75" customHeight="1" x14ac:dyDescent="0.25">
      <c r="A63" s="61"/>
      <c r="B63" s="106" t="s">
        <v>91</v>
      </c>
      <c r="C63" s="101" t="s">
        <v>86</v>
      </c>
      <c r="D63" s="104">
        <v>40</v>
      </c>
      <c r="E63" s="101" t="s">
        <v>81</v>
      </c>
      <c r="F63" s="105">
        <v>8000</v>
      </c>
      <c r="G63" s="105">
        <f t="shared" si="1"/>
        <v>320000</v>
      </c>
    </row>
    <row r="64" spans="1:7" ht="12.75" customHeight="1" x14ac:dyDescent="0.25">
      <c r="A64" s="61"/>
      <c r="B64" s="149" t="s">
        <v>92</v>
      </c>
      <c r="C64" s="101" t="s">
        <v>93</v>
      </c>
      <c r="D64" s="104">
        <v>40</v>
      </c>
      <c r="E64" s="101" t="s">
        <v>94</v>
      </c>
      <c r="F64" s="105">
        <v>20000</v>
      </c>
      <c r="G64" s="105">
        <f t="shared" si="1"/>
        <v>800000</v>
      </c>
    </row>
    <row r="65" spans="1:9" ht="12.75" customHeight="1" x14ac:dyDescent="0.25">
      <c r="A65" s="61"/>
      <c r="B65" s="106" t="s">
        <v>95</v>
      </c>
      <c r="C65" s="101" t="s">
        <v>96</v>
      </c>
      <c r="D65" s="104">
        <v>3</v>
      </c>
      <c r="E65" s="101" t="s">
        <v>87</v>
      </c>
      <c r="F65" s="105">
        <v>80000</v>
      </c>
      <c r="G65" s="105">
        <f t="shared" si="1"/>
        <v>240000</v>
      </c>
    </row>
    <row r="66" spans="1:9" ht="13.5" customHeight="1" x14ac:dyDescent="0.25">
      <c r="A66" s="61"/>
      <c r="B66" s="132" t="s">
        <v>97</v>
      </c>
      <c r="C66" s="133"/>
      <c r="D66" s="133"/>
      <c r="E66" s="133"/>
      <c r="F66" s="134"/>
      <c r="G66" s="142">
        <f>SUM(G21:G65)</f>
        <v>5427940</v>
      </c>
    </row>
    <row r="67" spans="1:9" ht="12" customHeight="1" x14ac:dyDescent="0.25">
      <c r="A67" s="2"/>
      <c r="B67" s="127"/>
      <c r="C67" s="128"/>
      <c r="D67" s="128"/>
      <c r="E67" s="129"/>
      <c r="F67" s="130"/>
      <c r="G67" s="131"/>
    </row>
    <row r="68" spans="1:9" ht="12" customHeight="1" x14ac:dyDescent="0.25">
      <c r="A68" s="5"/>
      <c r="B68" s="33" t="s">
        <v>98</v>
      </c>
      <c r="C68" s="34"/>
      <c r="D68" s="35"/>
      <c r="E68" s="35"/>
      <c r="F68" s="36"/>
      <c r="G68" s="114"/>
    </row>
    <row r="69" spans="1:9" ht="24" customHeight="1" x14ac:dyDescent="0.25">
      <c r="A69" s="5"/>
      <c r="B69" s="124" t="s">
        <v>99</v>
      </c>
      <c r="C69" s="102" t="s">
        <v>57</v>
      </c>
      <c r="D69" s="102" t="s">
        <v>58</v>
      </c>
      <c r="E69" s="124" t="s">
        <v>27</v>
      </c>
      <c r="F69" s="102" t="s">
        <v>28</v>
      </c>
      <c r="G69" s="124" t="s">
        <v>29</v>
      </c>
    </row>
    <row r="70" spans="1:9" ht="16.5" customHeight="1" x14ac:dyDescent="0.25">
      <c r="A70" s="61"/>
      <c r="B70" s="125" t="s">
        <v>100</v>
      </c>
      <c r="C70" s="126" t="s">
        <v>101</v>
      </c>
      <c r="D70" s="126">
        <v>686</v>
      </c>
      <c r="E70" s="101" t="s">
        <v>102</v>
      </c>
      <c r="F70" s="105">
        <v>150</v>
      </c>
      <c r="G70" s="105">
        <f t="shared" ref="G70" si="2">D70*F70</f>
        <v>102900</v>
      </c>
    </row>
    <row r="71" spans="1:9" ht="13.5" customHeight="1" x14ac:dyDescent="0.25">
      <c r="A71" s="5"/>
      <c r="B71" s="51" t="s">
        <v>103</v>
      </c>
      <c r="C71" s="52"/>
      <c r="D71" s="52"/>
      <c r="E71" s="123"/>
      <c r="F71" s="53"/>
      <c r="G71" s="143"/>
      <c r="I71" s="135"/>
    </row>
    <row r="72" spans="1:9" ht="12" customHeight="1" x14ac:dyDescent="0.25">
      <c r="A72" s="2"/>
      <c r="B72" s="64"/>
      <c r="C72" s="64"/>
      <c r="D72" s="64"/>
      <c r="E72" s="64"/>
      <c r="F72" s="65"/>
      <c r="G72" s="117"/>
    </row>
    <row r="73" spans="1:9" ht="12" customHeight="1" x14ac:dyDescent="0.25">
      <c r="A73" s="61"/>
      <c r="B73" s="66" t="s">
        <v>104</v>
      </c>
      <c r="C73" s="67"/>
      <c r="D73" s="67"/>
      <c r="E73" s="67"/>
      <c r="F73" s="67"/>
      <c r="G73" s="68">
        <f>G29+G34+G39+G66+G71</f>
        <v>6915260</v>
      </c>
    </row>
    <row r="74" spans="1:9" ht="12" customHeight="1" x14ac:dyDescent="0.25">
      <c r="A74" s="61"/>
      <c r="B74" s="69" t="s">
        <v>105</v>
      </c>
      <c r="C74" s="55"/>
      <c r="D74" s="55"/>
      <c r="E74" s="55"/>
      <c r="F74" s="55"/>
      <c r="G74" s="70">
        <f>G73*0.05</f>
        <v>345763</v>
      </c>
    </row>
    <row r="75" spans="1:9" ht="12" customHeight="1" x14ac:dyDescent="0.25">
      <c r="A75" s="61"/>
      <c r="B75" s="71" t="s">
        <v>106</v>
      </c>
      <c r="C75" s="54"/>
      <c r="D75" s="54"/>
      <c r="E75" s="54"/>
      <c r="F75" s="54"/>
      <c r="G75" s="72">
        <f>G74+G73</f>
        <v>7261023</v>
      </c>
    </row>
    <row r="76" spans="1:9" ht="12" customHeight="1" x14ac:dyDescent="0.25">
      <c r="A76" s="61"/>
      <c r="B76" s="69" t="s">
        <v>107</v>
      </c>
      <c r="C76" s="55"/>
      <c r="D76" s="55"/>
      <c r="E76" s="55"/>
      <c r="F76" s="55"/>
      <c r="G76" s="70">
        <f>G12</f>
        <v>10500000</v>
      </c>
    </row>
    <row r="77" spans="1:9" ht="12" customHeight="1" x14ac:dyDescent="0.25">
      <c r="A77" s="61"/>
      <c r="B77" s="73" t="s">
        <v>108</v>
      </c>
      <c r="C77" s="74"/>
      <c r="D77" s="74"/>
      <c r="E77" s="74"/>
      <c r="F77" s="74"/>
      <c r="G77" s="68">
        <f>G76-G75</f>
        <v>3238977</v>
      </c>
    </row>
    <row r="78" spans="1:9" ht="12" customHeight="1" x14ac:dyDescent="0.25">
      <c r="A78" s="61"/>
      <c r="B78" s="62" t="s">
        <v>109</v>
      </c>
      <c r="C78" s="63"/>
      <c r="D78" s="63"/>
      <c r="E78" s="63"/>
      <c r="F78" s="63"/>
      <c r="G78" s="118"/>
    </row>
    <row r="79" spans="1:9" ht="12.75" customHeight="1" thickBot="1" x14ac:dyDescent="0.3">
      <c r="A79" s="61"/>
      <c r="B79" s="75"/>
      <c r="C79" s="63"/>
      <c r="D79" s="63"/>
      <c r="E79" s="63"/>
      <c r="F79" s="63"/>
      <c r="G79" s="118"/>
    </row>
    <row r="80" spans="1:9" ht="12" customHeight="1" x14ac:dyDescent="0.25">
      <c r="A80" s="61"/>
      <c r="B80" s="86" t="s">
        <v>110</v>
      </c>
      <c r="C80" s="87"/>
      <c r="D80" s="87"/>
      <c r="E80" s="87"/>
      <c r="F80" s="88"/>
      <c r="G80" s="118"/>
    </row>
    <row r="81" spans="1:7" ht="12" customHeight="1" x14ac:dyDescent="0.25">
      <c r="A81" s="61"/>
      <c r="B81" s="89" t="s">
        <v>111</v>
      </c>
      <c r="C81" s="60"/>
      <c r="D81" s="60"/>
      <c r="E81" s="60"/>
      <c r="F81" s="90"/>
      <c r="G81" s="118"/>
    </row>
    <row r="82" spans="1:7" ht="12" customHeight="1" x14ac:dyDescent="0.25">
      <c r="A82" s="61"/>
      <c r="B82" s="89" t="s">
        <v>112</v>
      </c>
      <c r="C82" s="60"/>
      <c r="D82" s="60"/>
      <c r="E82" s="60"/>
      <c r="F82" s="90"/>
      <c r="G82" s="118"/>
    </row>
    <row r="83" spans="1:7" ht="12" customHeight="1" x14ac:dyDescent="0.25">
      <c r="A83" s="61"/>
      <c r="B83" s="89" t="s">
        <v>113</v>
      </c>
      <c r="C83" s="60"/>
      <c r="D83" s="60"/>
      <c r="E83" s="60"/>
      <c r="F83" s="90"/>
      <c r="G83" s="118"/>
    </row>
    <row r="84" spans="1:7" ht="12" customHeight="1" x14ac:dyDescent="0.25">
      <c r="A84" s="61"/>
      <c r="B84" s="89" t="s">
        <v>114</v>
      </c>
      <c r="C84" s="60"/>
      <c r="D84" s="60"/>
      <c r="E84" s="60"/>
      <c r="F84" s="90"/>
      <c r="G84" s="118"/>
    </row>
    <row r="85" spans="1:7" ht="12" customHeight="1" x14ac:dyDescent="0.25">
      <c r="A85" s="61"/>
      <c r="B85" s="89" t="s">
        <v>115</v>
      </c>
      <c r="C85" s="60"/>
      <c r="D85" s="60"/>
      <c r="E85" s="60"/>
      <c r="F85" s="90"/>
      <c r="G85" s="118"/>
    </row>
    <row r="86" spans="1:7" ht="12.75" customHeight="1" thickBot="1" x14ac:dyDescent="0.3">
      <c r="A86" s="61"/>
      <c r="B86" s="91" t="s">
        <v>116</v>
      </c>
      <c r="C86" s="92"/>
      <c r="D86" s="92"/>
      <c r="E86" s="92"/>
      <c r="F86" s="93"/>
      <c r="G86" s="118"/>
    </row>
    <row r="87" spans="1:7" ht="12.75" customHeight="1" x14ac:dyDescent="0.25">
      <c r="A87" s="61"/>
      <c r="B87" s="84"/>
      <c r="C87" s="60"/>
      <c r="D87" s="60"/>
      <c r="E87" s="60"/>
      <c r="F87" s="60"/>
      <c r="G87" s="118"/>
    </row>
    <row r="88" spans="1:7" ht="15" customHeight="1" thickBot="1" x14ac:dyDescent="0.3">
      <c r="A88" s="61"/>
      <c r="B88" s="161" t="s">
        <v>117</v>
      </c>
      <c r="C88" s="162"/>
      <c r="D88" s="83"/>
      <c r="E88" s="56"/>
      <c r="F88" s="56"/>
      <c r="G88" s="118"/>
    </row>
    <row r="89" spans="1:7" ht="12" customHeight="1" x14ac:dyDescent="0.25">
      <c r="A89" s="61"/>
      <c r="B89" s="77" t="s">
        <v>99</v>
      </c>
      <c r="C89" s="145" t="s">
        <v>118</v>
      </c>
      <c r="D89" s="146" t="s">
        <v>119</v>
      </c>
      <c r="E89" s="56"/>
      <c r="F89" s="56"/>
      <c r="G89" s="118"/>
    </row>
    <row r="90" spans="1:7" ht="12" customHeight="1" x14ac:dyDescent="0.25">
      <c r="A90" s="61"/>
      <c r="B90" s="78" t="s">
        <v>120</v>
      </c>
      <c r="C90" s="57">
        <f>G29</f>
        <v>1387000</v>
      </c>
      <c r="D90" s="79">
        <f>(C90/C96)</f>
        <v>0.19101991551328235</v>
      </c>
      <c r="E90" s="56"/>
      <c r="F90" s="56"/>
      <c r="G90" s="118"/>
    </row>
    <row r="91" spans="1:7" ht="12" customHeight="1" x14ac:dyDescent="0.25">
      <c r="A91" s="61"/>
      <c r="B91" s="78" t="s">
        <v>121</v>
      </c>
      <c r="C91" s="57">
        <f>G34</f>
        <v>0</v>
      </c>
      <c r="D91" s="79">
        <v>0</v>
      </c>
      <c r="E91" s="56"/>
      <c r="F91" s="56"/>
      <c r="G91" s="118"/>
    </row>
    <row r="92" spans="1:7" ht="12" customHeight="1" x14ac:dyDescent="0.25">
      <c r="A92" s="61"/>
      <c r="B92" s="78" t="s">
        <v>122</v>
      </c>
      <c r="C92" s="57">
        <f>G39</f>
        <v>100319.99999999999</v>
      </c>
      <c r="D92" s="79">
        <f>(C92/C96)</f>
        <v>1.3816234985070284E-2</v>
      </c>
      <c r="E92" s="56"/>
      <c r="F92" s="56"/>
      <c r="G92" s="118"/>
    </row>
    <row r="93" spans="1:7" ht="12" customHeight="1" x14ac:dyDescent="0.25">
      <c r="A93" s="61"/>
      <c r="B93" s="78" t="s">
        <v>56</v>
      </c>
      <c r="C93" s="57">
        <f>G66</f>
        <v>5427940</v>
      </c>
      <c r="D93" s="79">
        <f>(C93/C96)</f>
        <v>0.74754480188259975</v>
      </c>
      <c r="E93" s="56"/>
      <c r="F93" s="56"/>
      <c r="G93" s="118"/>
    </row>
    <row r="94" spans="1:7" ht="12" customHeight="1" x14ac:dyDescent="0.25">
      <c r="A94" s="61"/>
      <c r="B94" s="78" t="s">
        <v>123</v>
      </c>
      <c r="C94" s="58">
        <f>G71</f>
        <v>0</v>
      </c>
      <c r="D94" s="79">
        <f>(C94/C96)</f>
        <v>0</v>
      </c>
      <c r="E94" s="59"/>
      <c r="F94" s="59"/>
      <c r="G94" s="118"/>
    </row>
    <row r="95" spans="1:7" ht="12" customHeight="1" x14ac:dyDescent="0.25">
      <c r="A95" s="61"/>
      <c r="B95" s="78" t="s">
        <v>124</v>
      </c>
      <c r="C95" s="58">
        <f>G74</f>
        <v>345763</v>
      </c>
      <c r="D95" s="79">
        <f>(C95/C96)</f>
        <v>4.7619047619047616E-2</v>
      </c>
      <c r="E95" s="59"/>
      <c r="F95" s="59"/>
      <c r="G95" s="118"/>
    </row>
    <row r="96" spans="1:7" ht="12.75" customHeight="1" thickBot="1" x14ac:dyDescent="0.3">
      <c r="A96" s="61"/>
      <c r="B96" s="80" t="s">
        <v>125</v>
      </c>
      <c r="C96" s="81">
        <f>SUM(C90:C95)</f>
        <v>7261023</v>
      </c>
      <c r="D96" s="82">
        <f>SUM(D90:D95)</f>
        <v>1</v>
      </c>
      <c r="E96" s="59"/>
      <c r="F96" s="59"/>
      <c r="G96" s="118"/>
    </row>
    <row r="97" spans="1:7" ht="12" customHeight="1" x14ac:dyDescent="0.25">
      <c r="A97" s="61"/>
      <c r="B97" s="75"/>
      <c r="C97" s="63"/>
      <c r="D97" s="63"/>
      <c r="E97" s="63"/>
      <c r="F97" s="63"/>
      <c r="G97" s="118"/>
    </row>
    <row r="98" spans="1:7" ht="12.75" customHeight="1" thickBot="1" x14ac:dyDescent="0.3">
      <c r="A98" s="61"/>
      <c r="B98" s="76"/>
      <c r="C98" s="63"/>
      <c r="D98" s="63"/>
      <c r="E98" s="63"/>
      <c r="F98" s="63"/>
      <c r="G98" s="118"/>
    </row>
    <row r="99" spans="1:7" ht="12" customHeight="1" thickBot="1" x14ac:dyDescent="0.3">
      <c r="A99" s="61"/>
      <c r="B99" s="158" t="s">
        <v>126</v>
      </c>
      <c r="C99" s="159"/>
      <c r="D99" s="159"/>
      <c r="E99" s="160"/>
      <c r="F99" s="59"/>
      <c r="G99" s="118"/>
    </row>
    <row r="100" spans="1:7" ht="12" customHeight="1" x14ac:dyDescent="0.25">
      <c r="A100" s="61"/>
      <c r="B100" s="95" t="s">
        <v>127</v>
      </c>
      <c r="C100" s="136">
        <v>5000</v>
      </c>
      <c r="D100" s="136">
        <f>G9</f>
        <v>7000</v>
      </c>
      <c r="E100" s="136">
        <v>20000</v>
      </c>
      <c r="F100" s="94"/>
      <c r="G100" s="119"/>
    </row>
    <row r="101" spans="1:7" ht="12.75" customHeight="1" thickBot="1" x14ac:dyDescent="0.3">
      <c r="A101" s="61"/>
      <c r="B101" s="80" t="s">
        <v>128</v>
      </c>
      <c r="C101" s="81">
        <f>(G75/C100)</f>
        <v>1452.2046</v>
      </c>
      <c r="D101" s="81">
        <f>(G75/D100)</f>
        <v>1037.289</v>
      </c>
      <c r="E101" s="96">
        <f>(G75/E100)</f>
        <v>363.05115000000001</v>
      </c>
      <c r="F101" s="94"/>
      <c r="G101" s="119"/>
    </row>
    <row r="102" spans="1:7" ht="15.6" customHeight="1" x14ac:dyDescent="0.25">
      <c r="A102" s="61"/>
      <c r="B102" s="85" t="s">
        <v>129</v>
      </c>
      <c r="C102" s="60"/>
      <c r="D102" s="60"/>
      <c r="E102" s="60"/>
      <c r="F102" s="60"/>
      <c r="G102" s="120"/>
    </row>
  </sheetData>
  <mergeCells count="9">
    <mergeCell ref="E9:F9"/>
    <mergeCell ref="E14:F14"/>
    <mergeCell ref="E15:F15"/>
    <mergeCell ref="B17:G17"/>
    <mergeCell ref="B99:E99"/>
    <mergeCell ref="B88:C88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U102"/>
  <sheetViews>
    <sheetView tabSelected="1" topLeftCell="B87" zoomScale="110" zoomScaleNormal="110" workbookViewId="0">
      <selection activeCell="G99" sqref="G99"/>
    </sheetView>
  </sheetViews>
  <sheetFormatPr baseColWidth="10" defaultColWidth="10.85546875" defaultRowHeight="15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2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107"/>
    </row>
    <row r="2" spans="1:7" ht="15" customHeight="1" x14ac:dyDescent="0.25">
      <c r="A2" s="2"/>
      <c r="B2" s="2"/>
      <c r="C2" s="2"/>
      <c r="D2" s="2"/>
      <c r="E2" s="2"/>
      <c r="F2" s="2"/>
      <c r="G2" s="107"/>
    </row>
    <row r="3" spans="1:7" ht="15" customHeight="1" x14ac:dyDescent="0.25">
      <c r="A3" s="2"/>
      <c r="B3" s="2"/>
      <c r="C3" s="2"/>
      <c r="D3" s="2"/>
      <c r="E3" s="2"/>
      <c r="F3" s="2"/>
      <c r="G3" s="107"/>
    </row>
    <row r="4" spans="1:7" ht="15" customHeight="1" x14ac:dyDescent="0.25">
      <c r="A4" s="2"/>
      <c r="B4" s="2"/>
      <c r="C4" s="2"/>
      <c r="D4" s="2"/>
      <c r="E4" s="2"/>
      <c r="F4" s="2"/>
      <c r="G4" s="107"/>
    </row>
    <row r="5" spans="1:7" ht="15" customHeight="1" x14ac:dyDescent="0.25">
      <c r="A5" s="2"/>
      <c r="B5" s="2"/>
      <c r="C5" s="2"/>
      <c r="D5" s="2"/>
      <c r="E5" s="2"/>
      <c r="F5" s="2"/>
      <c r="G5" s="107"/>
    </row>
    <row r="6" spans="1:7" ht="15" customHeight="1" x14ac:dyDescent="0.25">
      <c r="A6" s="2"/>
      <c r="B6" s="2"/>
      <c r="C6" s="2"/>
      <c r="D6" s="2"/>
      <c r="E6" s="2"/>
      <c r="F6" s="2"/>
      <c r="G6" s="107"/>
    </row>
    <row r="7" spans="1:7" ht="15" customHeight="1" x14ac:dyDescent="0.25">
      <c r="A7" s="2"/>
      <c r="B7" s="2"/>
      <c r="C7" s="2"/>
      <c r="D7" s="2"/>
      <c r="E7" s="2"/>
      <c r="F7" s="2"/>
      <c r="G7" s="107"/>
    </row>
    <row r="8" spans="1:7" ht="15" customHeight="1" x14ac:dyDescent="0.25">
      <c r="A8" s="2"/>
      <c r="B8" s="3"/>
      <c r="C8" s="4"/>
      <c r="D8" s="2"/>
      <c r="E8" s="4"/>
      <c r="F8" s="4"/>
      <c r="G8" s="108"/>
    </row>
    <row r="9" spans="1:7" ht="12" customHeight="1" x14ac:dyDescent="0.25">
      <c r="A9" s="5"/>
      <c r="B9" s="6" t="s">
        <v>0</v>
      </c>
      <c r="C9" s="7" t="s">
        <v>1</v>
      </c>
      <c r="D9" s="8"/>
      <c r="E9" s="150" t="s">
        <v>2</v>
      </c>
      <c r="F9" s="151"/>
      <c r="G9" s="148">
        <v>7000</v>
      </c>
    </row>
    <row r="10" spans="1:7" ht="18" customHeight="1" x14ac:dyDescent="0.25">
      <c r="A10" s="5"/>
      <c r="B10" s="9" t="s">
        <v>3</v>
      </c>
      <c r="C10" s="122" t="s">
        <v>4</v>
      </c>
      <c r="D10" s="10"/>
      <c r="E10" s="152" t="s">
        <v>5</v>
      </c>
      <c r="F10" s="153"/>
      <c r="G10" s="12" t="s">
        <v>6</v>
      </c>
    </row>
    <row r="11" spans="1:7" ht="18" customHeight="1" x14ac:dyDescent="0.25">
      <c r="A11" s="5"/>
      <c r="B11" s="9" t="s">
        <v>7</v>
      </c>
      <c r="C11" s="12" t="s">
        <v>8</v>
      </c>
      <c r="D11" s="10"/>
      <c r="E11" s="152" t="s">
        <v>9</v>
      </c>
      <c r="F11" s="153"/>
      <c r="G11" s="109">
        <v>1700</v>
      </c>
    </row>
    <row r="12" spans="1:7" ht="18.600000000000001" customHeight="1" x14ac:dyDescent="0.25">
      <c r="A12" s="5"/>
      <c r="B12" s="9" t="s">
        <v>10</v>
      </c>
      <c r="C12" s="13" t="s">
        <v>11</v>
      </c>
      <c r="D12" s="10"/>
      <c r="E12" s="14" t="s">
        <v>12</v>
      </c>
      <c r="F12" s="15"/>
      <c r="G12" s="99">
        <f>G9*G11</f>
        <v>11900000</v>
      </c>
    </row>
    <row r="13" spans="1:7" ht="11.25" customHeight="1" x14ac:dyDescent="0.25">
      <c r="A13" s="5"/>
      <c r="B13" s="9" t="s">
        <v>13</v>
      </c>
      <c r="C13" s="12" t="s">
        <v>14</v>
      </c>
      <c r="D13" s="10"/>
      <c r="E13" s="152" t="s">
        <v>15</v>
      </c>
      <c r="F13" s="153"/>
      <c r="G13" s="12" t="s">
        <v>16</v>
      </c>
    </row>
    <row r="14" spans="1:7" ht="13.5" customHeight="1" x14ac:dyDescent="0.25">
      <c r="A14" s="5"/>
      <c r="B14" s="9" t="s">
        <v>17</v>
      </c>
      <c r="C14" s="12" t="s">
        <v>14</v>
      </c>
      <c r="D14" s="10"/>
      <c r="E14" s="152" t="s">
        <v>18</v>
      </c>
      <c r="F14" s="153"/>
      <c r="G14" s="12" t="s">
        <v>6</v>
      </c>
    </row>
    <row r="15" spans="1:7" ht="25.5" customHeight="1" x14ac:dyDescent="0.25">
      <c r="A15" s="5"/>
      <c r="B15" s="9" t="s">
        <v>19</v>
      </c>
      <c r="C15" s="147">
        <v>44713</v>
      </c>
      <c r="D15" s="10"/>
      <c r="E15" s="154" t="s">
        <v>20</v>
      </c>
      <c r="F15" s="155"/>
      <c r="G15" s="13" t="s">
        <v>21</v>
      </c>
    </row>
    <row r="16" spans="1:7" ht="12" customHeight="1" x14ac:dyDescent="0.25">
      <c r="A16" s="2"/>
      <c r="B16" s="16"/>
      <c r="C16" s="17"/>
      <c r="D16" s="18"/>
      <c r="E16" s="19"/>
      <c r="F16" s="19"/>
      <c r="G16" s="110"/>
    </row>
    <row r="17" spans="1:7" ht="12" customHeight="1" x14ac:dyDescent="0.25">
      <c r="A17" s="20"/>
      <c r="B17" s="156" t="s">
        <v>22</v>
      </c>
      <c r="C17" s="157"/>
      <c r="D17" s="157"/>
      <c r="E17" s="157"/>
      <c r="F17" s="157"/>
      <c r="G17" s="157"/>
    </row>
    <row r="18" spans="1:7" ht="12" customHeight="1" x14ac:dyDescent="0.25">
      <c r="A18" s="2"/>
      <c r="B18" s="21"/>
      <c r="C18" s="22"/>
      <c r="D18" s="22"/>
      <c r="E18" s="22"/>
      <c r="F18" s="23"/>
      <c r="G18" s="111"/>
    </row>
    <row r="19" spans="1:7" ht="12" customHeight="1" x14ac:dyDescent="0.25">
      <c r="A19" s="5"/>
      <c r="B19" s="24" t="s">
        <v>23</v>
      </c>
      <c r="C19" s="25"/>
      <c r="D19" s="26"/>
      <c r="E19" s="26"/>
      <c r="F19" s="26"/>
      <c r="G19" s="112"/>
    </row>
    <row r="20" spans="1:7" ht="24" customHeight="1" x14ac:dyDescent="0.25">
      <c r="A20" s="20"/>
      <c r="B20" s="27" t="s">
        <v>24</v>
      </c>
      <c r="C20" s="27" t="s">
        <v>25</v>
      </c>
      <c r="D20" s="27" t="s">
        <v>26</v>
      </c>
      <c r="E20" s="27" t="s">
        <v>27</v>
      </c>
      <c r="F20" s="27" t="s">
        <v>28</v>
      </c>
      <c r="G20" s="27" t="s">
        <v>29</v>
      </c>
    </row>
    <row r="21" spans="1:7" ht="25.5" customHeight="1" x14ac:dyDescent="0.25">
      <c r="A21" s="20"/>
      <c r="B21" s="11" t="s">
        <v>30</v>
      </c>
      <c r="C21" s="28" t="s">
        <v>31</v>
      </c>
      <c r="D21" s="100">
        <v>8</v>
      </c>
      <c r="E21" s="28" t="s">
        <v>32</v>
      </c>
      <c r="F21" s="137">
        <v>26000</v>
      </c>
      <c r="G21" s="137">
        <f>D21*F21</f>
        <v>208000</v>
      </c>
    </row>
    <row r="22" spans="1:7" ht="12.75" customHeight="1" x14ac:dyDescent="0.25">
      <c r="A22" s="20"/>
      <c r="B22" s="11" t="s">
        <v>33</v>
      </c>
      <c r="C22" s="28" t="s">
        <v>31</v>
      </c>
      <c r="D22" s="100">
        <v>8</v>
      </c>
      <c r="E22" s="28" t="s">
        <v>34</v>
      </c>
      <c r="F22" s="137">
        <v>26000</v>
      </c>
      <c r="G22" s="137">
        <f t="shared" ref="G22:G28" si="0">D22*F22</f>
        <v>208000</v>
      </c>
    </row>
    <row r="23" spans="1:7" ht="12.75" customHeight="1" x14ac:dyDescent="0.25">
      <c r="A23" s="20"/>
      <c r="B23" s="11" t="s">
        <v>35</v>
      </c>
      <c r="C23" s="28" t="s">
        <v>31</v>
      </c>
      <c r="D23" s="144">
        <v>4</v>
      </c>
      <c r="E23" s="28" t="s">
        <v>36</v>
      </c>
      <c r="F23" s="137">
        <v>26000</v>
      </c>
      <c r="G23" s="137">
        <f t="shared" si="0"/>
        <v>104000</v>
      </c>
    </row>
    <row r="24" spans="1:7" ht="12.75" customHeight="1" x14ac:dyDescent="0.25">
      <c r="A24" s="20"/>
      <c r="B24" s="11" t="s">
        <v>37</v>
      </c>
      <c r="C24" s="28" t="s">
        <v>31</v>
      </c>
      <c r="D24" s="100">
        <v>14</v>
      </c>
      <c r="E24" s="28" t="s">
        <v>38</v>
      </c>
      <c r="F24" s="137">
        <v>26000</v>
      </c>
      <c r="G24" s="137">
        <f t="shared" si="0"/>
        <v>364000</v>
      </c>
    </row>
    <row r="25" spans="1:7" ht="12.75" customHeight="1" x14ac:dyDescent="0.25">
      <c r="A25" s="20"/>
      <c r="B25" s="11" t="s">
        <v>39</v>
      </c>
      <c r="C25" s="28" t="s">
        <v>31</v>
      </c>
      <c r="D25" s="100">
        <v>9</v>
      </c>
      <c r="E25" s="28" t="s">
        <v>38</v>
      </c>
      <c r="F25" s="137">
        <v>26000</v>
      </c>
      <c r="G25" s="137">
        <f t="shared" si="0"/>
        <v>234000</v>
      </c>
    </row>
    <row r="26" spans="1:7" ht="12.75" customHeight="1" x14ac:dyDescent="0.25">
      <c r="A26" s="20"/>
      <c r="B26" s="11" t="s">
        <v>40</v>
      </c>
      <c r="C26" s="28" t="s">
        <v>31</v>
      </c>
      <c r="D26" s="144">
        <v>6</v>
      </c>
      <c r="E26" s="28" t="s">
        <v>41</v>
      </c>
      <c r="F26" s="137">
        <v>26000</v>
      </c>
      <c r="G26" s="137">
        <f t="shared" si="0"/>
        <v>156000</v>
      </c>
    </row>
    <row r="27" spans="1:7" ht="12.75" customHeight="1" x14ac:dyDescent="0.25">
      <c r="A27" s="20"/>
      <c r="B27" s="11" t="s">
        <v>42</v>
      </c>
      <c r="C27" s="28" t="s">
        <v>31</v>
      </c>
      <c r="D27" s="100">
        <v>5</v>
      </c>
      <c r="E27" s="28" t="s">
        <v>43</v>
      </c>
      <c r="F27" s="137">
        <v>26000</v>
      </c>
      <c r="G27" s="137">
        <f t="shared" si="0"/>
        <v>130000</v>
      </c>
    </row>
    <row r="28" spans="1:7" ht="12.75" customHeight="1" x14ac:dyDescent="0.25">
      <c r="A28" s="20"/>
      <c r="B28" s="11" t="s">
        <v>44</v>
      </c>
      <c r="C28" s="28" t="s">
        <v>31</v>
      </c>
      <c r="D28" s="100">
        <v>19</v>
      </c>
      <c r="E28" s="28" t="s">
        <v>45</v>
      </c>
      <c r="F28" s="137">
        <v>26000</v>
      </c>
      <c r="G28" s="137">
        <f t="shared" si="0"/>
        <v>494000</v>
      </c>
    </row>
    <row r="29" spans="1:7" ht="12.75" customHeight="1" x14ac:dyDescent="0.25">
      <c r="A29" s="20"/>
      <c r="B29" s="29" t="s">
        <v>46</v>
      </c>
      <c r="C29" s="30"/>
      <c r="D29" s="30"/>
      <c r="E29" s="30"/>
      <c r="F29" s="31"/>
      <c r="G29" s="138">
        <f>SUM(G21:G28)</f>
        <v>1898000</v>
      </c>
    </row>
    <row r="30" spans="1:7" ht="12" customHeight="1" x14ac:dyDescent="0.25">
      <c r="A30" s="2"/>
      <c r="B30" s="21"/>
      <c r="C30" s="23"/>
      <c r="D30" s="23"/>
      <c r="E30" s="23"/>
      <c r="F30" s="32"/>
      <c r="G30" s="113"/>
    </row>
    <row r="31" spans="1:7" ht="12" customHeight="1" x14ac:dyDescent="0.25">
      <c r="A31" s="5"/>
      <c r="B31" s="33" t="s">
        <v>47</v>
      </c>
      <c r="C31" s="34"/>
      <c r="D31" s="35"/>
      <c r="E31" s="35"/>
      <c r="F31" s="36"/>
      <c r="G31" s="114"/>
    </row>
    <row r="32" spans="1:7" ht="24" customHeight="1" x14ac:dyDescent="0.25">
      <c r="A32" s="5"/>
      <c r="B32" s="37" t="s">
        <v>24</v>
      </c>
      <c r="C32" s="38" t="s">
        <v>25</v>
      </c>
      <c r="D32" s="38" t="s">
        <v>26</v>
      </c>
      <c r="E32" s="37" t="s">
        <v>48</v>
      </c>
      <c r="F32" s="38" t="s">
        <v>28</v>
      </c>
      <c r="G32" s="37" t="s">
        <v>29</v>
      </c>
    </row>
    <row r="33" spans="1:11" ht="12" customHeight="1" x14ac:dyDescent="0.25">
      <c r="A33" s="5"/>
      <c r="B33" s="39"/>
      <c r="C33" s="40" t="s">
        <v>48</v>
      </c>
      <c r="D33" s="40" t="s">
        <v>48</v>
      </c>
      <c r="E33" s="40" t="s">
        <v>48</v>
      </c>
      <c r="F33" s="98" t="s">
        <v>48</v>
      </c>
      <c r="G33" s="140"/>
    </row>
    <row r="34" spans="1:11" ht="12" customHeight="1" x14ac:dyDescent="0.25">
      <c r="A34" s="5"/>
      <c r="B34" s="41" t="s">
        <v>49</v>
      </c>
      <c r="C34" s="42"/>
      <c r="D34" s="42"/>
      <c r="E34" s="42"/>
      <c r="F34" s="43"/>
      <c r="G34" s="141"/>
    </row>
    <row r="35" spans="1:11" ht="12" customHeight="1" x14ac:dyDescent="0.25">
      <c r="A35" s="2"/>
      <c r="B35" s="44"/>
      <c r="C35" s="45"/>
      <c r="D35" s="45"/>
      <c r="E35" s="45"/>
      <c r="F35" s="46"/>
      <c r="G35" s="115"/>
    </row>
    <row r="36" spans="1:11" ht="12" customHeight="1" x14ac:dyDescent="0.25">
      <c r="A36" s="5"/>
      <c r="B36" s="33" t="s">
        <v>50</v>
      </c>
      <c r="C36" s="34"/>
      <c r="D36" s="35"/>
      <c r="E36" s="35"/>
      <c r="F36" s="36"/>
      <c r="G36" s="114"/>
    </row>
    <row r="37" spans="1:11" ht="24" customHeight="1" x14ac:dyDescent="0.25">
      <c r="A37" s="5"/>
      <c r="B37" s="47" t="s">
        <v>24</v>
      </c>
      <c r="C37" s="47" t="s">
        <v>25</v>
      </c>
      <c r="D37" s="47" t="s">
        <v>26</v>
      </c>
      <c r="E37" s="47" t="s">
        <v>27</v>
      </c>
      <c r="F37" s="48" t="s">
        <v>28</v>
      </c>
      <c r="G37" s="47" t="s">
        <v>29</v>
      </c>
    </row>
    <row r="38" spans="1:11" ht="12.75" customHeight="1" x14ac:dyDescent="0.25">
      <c r="A38" s="20"/>
      <c r="B38" s="11" t="s">
        <v>51</v>
      </c>
      <c r="C38" s="28" t="s">
        <v>52</v>
      </c>
      <c r="D38" s="100">
        <v>0.56999999999999995</v>
      </c>
      <c r="E38" s="28" t="s">
        <v>53</v>
      </c>
      <c r="F38" s="137">
        <v>180000</v>
      </c>
      <c r="G38" s="137">
        <f>D38*F38</f>
        <v>102599.99999999999</v>
      </c>
    </row>
    <row r="39" spans="1:11" ht="12.75" customHeight="1" x14ac:dyDescent="0.25">
      <c r="A39" s="5"/>
      <c r="B39" s="49" t="s">
        <v>54</v>
      </c>
      <c r="C39" s="50"/>
      <c r="D39" s="50"/>
      <c r="E39" s="50"/>
      <c r="F39" s="50"/>
      <c r="G39" s="139">
        <f>SUM(G38)</f>
        <v>102599.99999999999</v>
      </c>
    </row>
    <row r="40" spans="1:11" ht="12" customHeight="1" x14ac:dyDescent="0.25">
      <c r="A40" s="2"/>
      <c r="B40" s="44"/>
      <c r="C40" s="45"/>
      <c r="D40" s="45"/>
      <c r="E40" s="45"/>
      <c r="F40" s="46"/>
      <c r="G40" s="115"/>
    </row>
    <row r="41" spans="1:11" ht="12" customHeight="1" x14ac:dyDescent="0.25">
      <c r="A41" s="5"/>
      <c r="B41" s="33" t="s">
        <v>55</v>
      </c>
      <c r="C41" s="34"/>
      <c r="D41" s="35"/>
      <c r="E41" s="35"/>
      <c r="F41" s="36"/>
      <c r="G41" s="114"/>
    </row>
    <row r="42" spans="1:11" ht="24" customHeight="1" x14ac:dyDescent="0.25">
      <c r="A42" s="5"/>
      <c r="B42" s="102" t="s">
        <v>56</v>
      </c>
      <c r="C42" s="102" t="s">
        <v>57</v>
      </c>
      <c r="D42" s="102" t="s">
        <v>58</v>
      </c>
      <c r="E42" s="102" t="s">
        <v>27</v>
      </c>
      <c r="F42" s="102" t="s">
        <v>28</v>
      </c>
      <c r="G42" s="116" t="s">
        <v>29</v>
      </c>
      <c r="K42" s="97"/>
    </row>
    <row r="43" spans="1:11" ht="12.75" customHeight="1" x14ac:dyDescent="0.25">
      <c r="A43" s="61"/>
      <c r="B43" s="149" t="s">
        <v>59</v>
      </c>
      <c r="C43" s="101"/>
      <c r="D43" s="104"/>
      <c r="E43" s="101"/>
      <c r="F43" s="105"/>
      <c r="G43" s="105" t="s">
        <v>48</v>
      </c>
    </row>
    <row r="44" spans="1:11" ht="12.75" customHeight="1" x14ac:dyDescent="0.25">
      <c r="A44" s="61"/>
      <c r="B44" s="106" t="s">
        <v>60</v>
      </c>
      <c r="C44" s="103" t="s">
        <v>61</v>
      </c>
      <c r="D44" s="103">
        <v>272</v>
      </c>
      <c r="E44" s="103" t="s">
        <v>62</v>
      </c>
      <c r="F44" s="105">
        <f>Paltos!F44*'Al 22.06.22'!$I$44</f>
        <v>731.5</v>
      </c>
      <c r="G44" s="105">
        <f t="shared" ref="G44:G65" si="1">D44*F44</f>
        <v>198968</v>
      </c>
      <c r="I44" s="1">
        <v>1.0449999999999999</v>
      </c>
    </row>
    <row r="45" spans="1:11" ht="12.75" customHeight="1" x14ac:dyDescent="0.25">
      <c r="A45" s="61"/>
      <c r="B45" s="106" t="s">
        <v>63</v>
      </c>
      <c r="C45" s="101" t="s">
        <v>61</v>
      </c>
      <c r="D45" s="104">
        <v>278</v>
      </c>
      <c r="E45" s="103" t="s">
        <v>62</v>
      </c>
      <c r="F45" s="105">
        <f>Paltos!F45*'Al 22.06.22'!$I$44</f>
        <v>1254</v>
      </c>
      <c r="G45" s="105">
        <f t="shared" si="1"/>
        <v>348612</v>
      </c>
    </row>
    <row r="46" spans="1:11" ht="12.75" customHeight="1" x14ac:dyDescent="0.25">
      <c r="A46" s="61"/>
      <c r="B46" s="106" t="s">
        <v>64</v>
      </c>
      <c r="C46" s="101" t="s">
        <v>61</v>
      </c>
      <c r="D46" s="104">
        <v>63</v>
      </c>
      <c r="E46" s="101" t="s">
        <v>62</v>
      </c>
      <c r="F46" s="105">
        <f>Paltos!F46*'Al 22.06.22'!$I$44</f>
        <v>836</v>
      </c>
      <c r="G46" s="105">
        <f t="shared" si="1"/>
        <v>52668</v>
      </c>
    </row>
    <row r="47" spans="1:11" ht="12.75" customHeight="1" x14ac:dyDescent="0.25">
      <c r="A47" s="61"/>
      <c r="B47" s="106" t="s">
        <v>65</v>
      </c>
      <c r="C47" s="103" t="s">
        <v>66</v>
      </c>
      <c r="D47" s="103">
        <v>39</v>
      </c>
      <c r="E47" s="101" t="s">
        <v>62</v>
      </c>
      <c r="F47" s="105">
        <f>Paltos!F47*'Al 22.06.22'!$I$44</f>
        <v>1045</v>
      </c>
      <c r="G47" s="105">
        <f t="shared" si="1"/>
        <v>40755</v>
      </c>
    </row>
    <row r="48" spans="1:11" ht="12.75" customHeight="1" x14ac:dyDescent="0.25">
      <c r="A48" s="61"/>
      <c r="B48" s="106" t="s">
        <v>67</v>
      </c>
      <c r="C48" s="103" t="s">
        <v>68</v>
      </c>
      <c r="D48" s="103">
        <v>33</v>
      </c>
      <c r="E48" s="101" t="s">
        <v>62</v>
      </c>
      <c r="F48" s="105">
        <f>Paltos!F48*'Al 22.06.22'!$I$44</f>
        <v>940.49999999999989</v>
      </c>
      <c r="G48" s="105">
        <f t="shared" si="1"/>
        <v>31036.499999999996</v>
      </c>
    </row>
    <row r="49" spans="1:7" ht="12.75" customHeight="1" x14ac:dyDescent="0.25">
      <c r="A49" s="61"/>
      <c r="B49" s="106" t="s">
        <v>69</v>
      </c>
      <c r="C49" s="103" t="s">
        <v>66</v>
      </c>
      <c r="D49" s="103">
        <v>6</v>
      </c>
      <c r="E49" s="101" t="s">
        <v>70</v>
      </c>
      <c r="F49" s="105">
        <f>Paltos!F49*'Al 22.06.22'!$I$44</f>
        <v>10450</v>
      </c>
      <c r="G49" s="105">
        <f t="shared" si="1"/>
        <v>62700</v>
      </c>
    </row>
    <row r="50" spans="1:7" ht="12.75" customHeight="1" x14ac:dyDescent="0.25">
      <c r="A50" s="61"/>
      <c r="B50" s="149" t="s">
        <v>71</v>
      </c>
      <c r="C50" s="101"/>
      <c r="D50" s="104"/>
      <c r="E50" s="101"/>
      <c r="F50" s="105">
        <f>Paltos!F50*'Al 22.06.22'!$I$44</f>
        <v>0</v>
      </c>
      <c r="G50" s="105" t="s">
        <v>48</v>
      </c>
    </row>
    <row r="51" spans="1:7" ht="12.75" customHeight="1" x14ac:dyDescent="0.25">
      <c r="A51" s="61"/>
      <c r="B51" s="106" t="s">
        <v>72</v>
      </c>
      <c r="C51" s="101" t="s">
        <v>61</v>
      </c>
      <c r="D51" s="104">
        <v>4</v>
      </c>
      <c r="E51" s="101" t="s">
        <v>73</v>
      </c>
      <c r="F51" s="105">
        <f>Paltos!F51*'Al 22.06.22'!$I$44</f>
        <v>2926</v>
      </c>
      <c r="G51" s="105">
        <f t="shared" si="1"/>
        <v>11704</v>
      </c>
    </row>
    <row r="52" spans="1:7" ht="12.75" customHeight="1" x14ac:dyDescent="0.25">
      <c r="A52" s="61"/>
      <c r="B52" s="106" t="s">
        <v>74</v>
      </c>
      <c r="C52" s="103" t="s">
        <v>75</v>
      </c>
      <c r="D52" s="103">
        <v>2.5</v>
      </c>
      <c r="E52" s="103" t="s">
        <v>76</v>
      </c>
      <c r="F52" s="105">
        <f>Paltos!F52*'Al 22.06.22'!$I$44</f>
        <v>10450</v>
      </c>
      <c r="G52" s="105">
        <f t="shared" si="1"/>
        <v>26125</v>
      </c>
    </row>
    <row r="53" spans="1:7" ht="12.75" customHeight="1" x14ac:dyDescent="0.25">
      <c r="A53" s="61"/>
      <c r="B53" s="106" t="s">
        <v>77</v>
      </c>
      <c r="C53" s="103" t="s">
        <v>75</v>
      </c>
      <c r="D53" s="103">
        <v>2.5</v>
      </c>
      <c r="E53" s="103" t="s">
        <v>78</v>
      </c>
      <c r="F53" s="105">
        <f>Paltos!F53*'Al 22.06.22'!$I$44</f>
        <v>12540</v>
      </c>
      <c r="G53" s="105">
        <f t="shared" si="1"/>
        <v>31350</v>
      </c>
    </row>
    <row r="54" spans="1:7" ht="12.75" customHeight="1" x14ac:dyDescent="0.25">
      <c r="A54" s="61"/>
      <c r="B54" s="149" t="s">
        <v>79</v>
      </c>
      <c r="C54" s="101"/>
      <c r="D54" s="104"/>
      <c r="E54" s="101"/>
      <c r="F54" s="105">
        <f>Paltos!F54*'Al 22.06.22'!$I$44</f>
        <v>0</v>
      </c>
      <c r="G54" s="105" t="s">
        <v>48</v>
      </c>
    </row>
    <row r="55" spans="1:7" ht="12.75" customHeight="1" x14ac:dyDescent="0.25">
      <c r="A55" s="61"/>
      <c r="B55" s="106" t="s">
        <v>80</v>
      </c>
      <c r="C55" s="101" t="s">
        <v>75</v>
      </c>
      <c r="D55" s="104">
        <v>6</v>
      </c>
      <c r="E55" s="101" t="s">
        <v>81</v>
      </c>
      <c r="F55" s="105">
        <f>Paltos!F55*'Al 22.06.22'!$I$44</f>
        <v>9405</v>
      </c>
      <c r="G55" s="105">
        <f t="shared" si="1"/>
        <v>56430</v>
      </c>
    </row>
    <row r="56" spans="1:7" ht="12.75" customHeight="1" x14ac:dyDescent="0.25">
      <c r="A56" s="61"/>
      <c r="B56" s="106" t="s">
        <v>82</v>
      </c>
      <c r="C56" s="101" t="s">
        <v>75</v>
      </c>
      <c r="D56" s="104">
        <v>6</v>
      </c>
      <c r="E56" s="101" t="s">
        <v>81</v>
      </c>
      <c r="F56" s="105">
        <f>Paltos!F56*'Al 22.06.22'!$I$44</f>
        <v>17765</v>
      </c>
      <c r="G56" s="105">
        <f t="shared" si="1"/>
        <v>106590</v>
      </c>
    </row>
    <row r="57" spans="1:7" ht="12.75" customHeight="1" x14ac:dyDescent="0.25">
      <c r="A57" s="61"/>
      <c r="B57" s="106" t="s">
        <v>83</v>
      </c>
      <c r="C57" s="101" t="s">
        <v>75</v>
      </c>
      <c r="D57" s="104">
        <v>5</v>
      </c>
      <c r="E57" s="101" t="s">
        <v>81</v>
      </c>
      <c r="F57" s="105">
        <f>Paltos!F57*'Al 22.06.22'!$I$44</f>
        <v>6270</v>
      </c>
      <c r="G57" s="105">
        <f t="shared" si="1"/>
        <v>31350</v>
      </c>
    </row>
    <row r="58" spans="1:7" ht="12.75" customHeight="1" x14ac:dyDescent="0.25">
      <c r="A58" s="61"/>
      <c r="B58" s="106" t="s">
        <v>84</v>
      </c>
      <c r="C58" s="101"/>
      <c r="D58" s="104"/>
      <c r="E58" s="101"/>
      <c r="F58" s="105">
        <f>Paltos!F58*'Al 22.06.22'!$I$44</f>
        <v>0</v>
      </c>
      <c r="G58" s="105"/>
    </row>
    <row r="59" spans="1:7" ht="12.75" customHeight="1" x14ac:dyDescent="0.25">
      <c r="A59" s="61"/>
      <c r="B59" s="106" t="s">
        <v>85</v>
      </c>
      <c r="C59" s="101" t="s">
        <v>86</v>
      </c>
      <c r="D59" s="104">
        <v>10</v>
      </c>
      <c r="E59" s="101" t="s">
        <v>87</v>
      </c>
      <c r="F59" s="105">
        <f>Paltos!F59*'Al 22.06.22'!$I$44</f>
        <v>9405</v>
      </c>
      <c r="G59" s="105">
        <f t="shared" si="1"/>
        <v>94050</v>
      </c>
    </row>
    <row r="60" spans="1:7" ht="12.75" customHeight="1" x14ac:dyDescent="0.25">
      <c r="A60" s="61"/>
      <c r="B60" s="106" t="s">
        <v>88</v>
      </c>
      <c r="C60" s="101" t="s">
        <v>86</v>
      </c>
      <c r="D60" s="104">
        <v>2</v>
      </c>
      <c r="E60" s="101" t="s">
        <v>87</v>
      </c>
      <c r="F60" s="105">
        <f>Paltos!F60*'Al 22.06.22'!$I$44</f>
        <v>19855</v>
      </c>
      <c r="G60" s="105">
        <f t="shared" si="1"/>
        <v>39710</v>
      </c>
    </row>
    <row r="61" spans="1:7" ht="12.75" customHeight="1" x14ac:dyDescent="0.25">
      <c r="A61" s="61"/>
      <c r="B61" s="149" t="s">
        <v>89</v>
      </c>
      <c r="C61" s="101"/>
      <c r="D61" s="104"/>
      <c r="E61" s="101"/>
      <c r="F61" s="105">
        <f>Paltos!F61*'Al 22.06.22'!$I$44</f>
        <v>0</v>
      </c>
      <c r="G61" s="105"/>
    </row>
    <row r="62" spans="1:7" ht="12.75" customHeight="1" x14ac:dyDescent="0.25">
      <c r="A62" s="61"/>
      <c r="B62" s="106" t="s">
        <v>90</v>
      </c>
      <c r="C62" s="101" t="s">
        <v>86</v>
      </c>
      <c r="D62" s="104">
        <v>1</v>
      </c>
      <c r="E62" s="101" t="s">
        <v>81</v>
      </c>
      <c r="F62" s="105">
        <f>Paltos!F62*'Al 22.06.22'!$I$44</f>
        <v>10450</v>
      </c>
      <c r="G62" s="105">
        <f t="shared" si="1"/>
        <v>10450</v>
      </c>
    </row>
    <row r="63" spans="1:7" ht="12.75" customHeight="1" x14ac:dyDescent="0.25">
      <c r="A63" s="61"/>
      <c r="B63" s="106" t="s">
        <v>91</v>
      </c>
      <c r="C63" s="101" t="s">
        <v>86</v>
      </c>
      <c r="D63" s="104">
        <v>40</v>
      </c>
      <c r="E63" s="101" t="s">
        <v>81</v>
      </c>
      <c r="F63" s="105">
        <f>Paltos!F63*'Al 22.06.22'!$I$44</f>
        <v>8360</v>
      </c>
      <c r="G63" s="105">
        <f t="shared" si="1"/>
        <v>334400</v>
      </c>
    </row>
    <row r="64" spans="1:7" ht="12.75" customHeight="1" x14ac:dyDescent="0.25">
      <c r="A64" s="61"/>
      <c r="B64" s="149" t="s">
        <v>92</v>
      </c>
      <c r="C64" s="101" t="s">
        <v>93</v>
      </c>
      <c r="D64" s="104">
        <v>40</v>
      </c>
      <c r="E64" s="101" t="s">
        <v>94</v>
      </c>
      <c r="F64" s="105">
        <f>Paltos!F64*'Al 22.06.22'!$I$44</f>
        <v>20900</v>
      </c>
      <c r="G64" s="105">
        <f t="shared" si="1"/>
        <v>836000</v>
      </c>
    </row>
    <row r="65" spans="1:9" ht="12.75" customHeight="1" x14ac:dyDescent="0.25">
      <c r="A65" s="61"/>
      <c r="B65" s="106" t="s">
        <v>95</v>
      </c>
      <c r="C65" s="101" t="s">
        <v>96</v>
      </c>
      <c r="D65" s="104">
        <v>3</v>
      </c>
      <c r="E65" s="101" t="s">
        <v>87</v>
      </c>
      <c r="F65" s="105">
        <f>Paltos!F65*'Al 22.06.22'!$I$44</f>
        <v>83600</v>
      </c>
      <c r="G65" s="105">
        <f t="shared" si="1"/>
        <v>250800</v>
      </c>
    </row>
    <row r="66" spans="1:9" ht="13.5" customHeight="1" x14ac:dyDescent="0.25">
      <c r="A66" s="61"/>
      <c r="B66" s="132" t="s">
        <v>97</v>
      </c>
      <c r="C66" s="133"/>
      <c r="D66" s="133"/>
      <c r="E66" s="133"/>
      <c r="F66" s="134"/>
      <c r="G66" s="142">
        <f>SUM(G21:G65)</f>
        <v>6564898.5</v>
      </c>
    </row>
    <row r="67" spans="1:9" ht="12" customHeight="1" x14ac:dyDescent="0.25">
      <c r="A67" s="2"/>
      <c r="B67" s="127"/>
      <c r="C67" s="128"/>
      <c r="D67" s="128"/>
      <c r="E67" s="129"/>
      <c r="F67" s="130"/>
      <c r="G67" s="131"/>
    </row>
    <row r="68" spans="1:9" ht="12" customHeight="1" x14ac:dyDescent="0.25">
      <c r="A68" s="5"/>
      <c r="B68" s="33" t="s">
        <v>98</v>
      </c>
      <c r="C68" s="34"/>
      <c r="D68" s="35"/>
      <c r="E68" s="35"/>
      <c r="F68" s="36"/>
      <c r="G68" s="114"/>
    </row>
    <row r="69" spans="1:9" ht="24" customHeight="1" x14ac:dyDescent="0.25">
      <c r="A69" s="5"/>
      <c r="B69" s="124" t="s">
        <v>99</v>
      </c>
      <c r="C69" s="102" t="s">
        <v>57</v>
      </c>
      <c r="D69" s="102" t="s">
        <v>58</v>
      </c>
      <c r="E69" s="124" t="s">
        <v>27</v>
      </c>
      <c r="F69" s="102" t="s">
        <v>28</v>
      </c>
      <c r="G69" s="124" t="s">
        <v>29</v>
      </c>
    </row>
    <row r="70" spans="1:9" ht="16.5" customHeight="1" x14ac:dyDescent="0.25">
      <c r="A70" s="61"/>
      <c r="B70" s="125" t="s">
        <v>100</v>
      </c>
      <c r="C70" s="126" t="s">
        <v>101</v>
      </c>
      <c r="D70" s="126">
        <v>686</v>
      </c>
      <c r="E70" s="101" t="s">
        <v>102</v>
      </c>
      <c r="F70" s="105">
        <v>150</v>
      </c>
      <c r="G70" s="105">
        <f t="shared" ref="G70" si="2">D70*F70</f>
        <v>102900</v>
      </c>
    </row>
    <row r="71" spans="1:9" ht="13.5" customHeight="1" x14ac:dyDescent="0.25">
      <c r="A71" s="5"/>
      <c r="B71" s="51" t="s">
        <v>103</v>
      </c>
      <c r="C71" s="52"/>
      <c r="D71" s="52"/>
      <c r="E71" s="123"/>
      <c r="F71" s="53"/>
      <c r="G71" s="143"/>
      <c r="I71" s="135"/>
    </row>
    <row r="72" spans="1:9" ht="12" customHeight="1" x14ac:dyDescent="0.25">
      <c r="A72" s="2"/>
      <c r="B72" s="64"/>
      <c r="C72" s="64"/>
      <c r="D72" s="64"/>
      <c r="E72" s="64"/>
      <c r="F72" s="65"/>
      <c r="G72" s="117"/>
    </row>
    <row r="73" spans="1:9" ht="12" customHeight="1" x14ac:dyDescent="0.25">
      <c r="A73" s="61"/>
      <c r="B73" s="66" t="s">
        <v>104</v>
      </c>
      <c r="C73" s="67"/>
      <c r="D73" s="67"/>
      <c r="E73" s="67"/>
      <c r="F73" s="67"/>
      <c r="G73" s="68">
        <f>G29+G34+G39+G66+G71</f>
        <v>8565498.5</v>
      </c>
    </row>
    <row r="74" spans="1:9" ht="12" customHeight="1" x14ac:dyDescent="0.25">
      <c r="A74" s="61"/>
      <c r="B74" s="69" t="s">
        <v>105</v>
      </c>
      <c r="C74" s="55"/>
      <c r="D74" s="55"/>
      <c r="E74" s="55"/>
      <c r="F74" s="55"/>
      <c r="G74" s="70">
        <f>G73*0.05</f>
        <v>428274.92500000005</v>
      </c>
    </row>
    <row r="75" spans="1:9" ht="12" customHeight="1" x14ac:dyDescent="0.25">
      <c r="A75" s="61"/>
      <c r="B75" s="71" t="s">
        <v>106</v>
      </c>
      <c r="C75" s="54"/>
      <c r="D75" s="54"/>
      <c r="E75" s="54"/>
      <c r="F75" s="54"/>
      <c r="G75" s="72">
        <f>G74+G73</f>
        <v>8993773.4250000007</v>
      </c>
    </row>
    <row r="76" spans="1:9" ht="12" customHeight="1" x14ac:dyDescent="0.25">
      <c r="A76" s="61"/>
      <c r="B76" s="69" t="s">
        <v>107</v>
      </c>
      <c r="C76" s="55"/>
      <c r="D76" s="55"/>
      <c r="E76" s="55"/>
      <c r="F76" s="55"/>
      <c r="G76" s="70">
        <f>G12</f>
        <v>11900000</v>
      </c>
    </row>
    <row r="77" spans="1:9" ht="12" customHeight="1" x14ac:dyDescent="0.25">
      <c r="A77" s="61"/>
      <c r="B77" s="73" t="s">
        <v>108</v>
      </c>
      <c r="C77" s="74"/>
      <c r="D77" s="74"/>
      <c r="E77" s="74"/>
      <c r="F77" s="74"/>
      <c r="G77" s="68">
        <f>G76-G75</f>
        <v>2906226.5749999993</v>
      </c>
    </row>
    <row r="78" spans="1:9" ht="12" customHeight="1" x14ac:dyDescent="0.25">
      <c r="A78" s="61"/>
      <c r="B78" s="62" t="s">
        <v>109</v>
      </c>
      <c r="C78" s="63"/>
      <c r="D78" s="63"/>
      <c r="E78" s="63"/>
      <c r="F78" s="63"/>
      <c r="G78" s="118"/>
    </row>
    <row r="79" spans="1:9" ht="12.75" customHeight="1" x14ac:dyDescent="0.25">
      <c r="A79" s="61"/>
      <c r="B79" s="75"/>
      <c r="C79" s="63"/>
      <c r="D79" s="63"/>
      <c r="E79" s="63"/>
      <c r="F79" s="63"/>
      <c r="G79" s="118"/>
    </row>
    <row r="80" spans="1:9" ht="12" customHeight="1" x14ac:dyDescent="0.25">
      <c r="A80" s="61"/>
      <c r="B80" s="86" t="s">
        <v>110</v>
      </c>
      <c r="C80" s="87"/>
      <c r="D80" s="87"/>
      <c r="E80" s="87"/>
      <c r="F80" s="88"/>
      <c r="G80" s="118"/>
    </row>
    <row r="81" spans="1:7" ht="12" customHeight="1" x14ac:dyDescent="0.25">
      <c r="A81" s="61"/>
      <c r="B81" s="89" t="s">
        <v>111</v>
      </c>
      <c r="C81" s="60"/>
      <c r="D81" s="60"/>
      <c r="E81" s="60"/>
      <c r="F81" s="90"/>
      <c r="G81" s="118"/>
    </row>
    <row r="82" spans="1:7" ht="12" customHeight="1" x14ac:dyDescent="0.25">
      <c r="A82" s="61"/>
      <c r="B82" s="89" t="s">
        <v>112</v>
      </c>
      <c r="C82" s="60"/>
      <c r="D82" s="60"/>
      <c r="E82" s="60"/>
      <c r="F82" s="90"/>
      <c r="G82" s="118"/>
    </row>
    <row r="83" spans="1:7" ht="12" customHeight="1" x14ac:dyDescent="0.25">
      <c r="A83" s="61"/>
      <c r="B83" s="89" t="s">
        <v>113</v>
      </c>
      <c r="C83" s="60"/>
      <c r="D83" s="60"/>
      <c r="E83" s="60"/>
      <c r="F83" s="90"/>
      <c r="G83" s="118"/>
    </row>
    <row r="84" spans="1:7" ht="12" customHeight="1" x14ac:dyDescent="0.25">
      <c r="A84" s="61"/>
      <c r="B84" s="89" t="s">
        <v>114</v>
      </c>
      <c r="C84" s="60"/>
      <c r="D84" s="60"/>
      <c r="E84" s="60"/>
      <c r="F84" s="90"/>
      <c r="G84" s="118"/>
    </row>
    <row r="85" spans="1:7" ht="12" customHeight="1" x14ac:dyDescent="0.25">
      <c r="A85" s="61"/>
      <c r="B85" s="89" t="s">
        <v>115</v>
      </c>
      <c r="C85" s="60"/>
      <c r="D85" s="60"/>
      <c r="E85" s="60"/>
      <c r="F85" s="90"/>
      <c r="G85" s="118"/>
    </row>
    <row r="86" spans="1:7" ht="12.75" customHeight="1" x14ac:dyDescent="0.25">
      <c r="A86" s="61"/>
      <c r="B86" s="91" t="s">
        <v>116</v>
      </c>
      <c r="C86" s="92"/>
      <c r="D86" s="92"/>
      <c r="E86" s="92"/>
      <c r="F86" s="93"/>
      <c r="G86" s="118"/>
    </row>
    <row r="87" spans="1:7" ht="12.75" customHeight="1" x14ac:dyDescent="0.25">
      <c r="A87" s="61"/>
      <c r="B87" s="84"/>
      <c r="C87" s="60"/>
      <c r="D87" s="60"/>
      <c r="E87" s="60"/>
      <c r="F87" s="60"/>
      <c r="G87" s="118"/>
    </row>
    <row r="88" spans="1:7" ht="15" customHeight="1" x14ac:dyDescent="0.25">
      <c r="A88" s="61"/>
      <c r="B88" s="161" t="s">
        <v>117</v>
      </c>
      <c r="C88" s="162"/>
      <c r="D88" s="83"/>
      <c r="E88" s="56"/>
      <c r="F88" s="56"/>
      <c r="G88" s="118"/>
    </row>
    <row r="89" spans="1:7" ht="12" customHeight="1" x14ac:dyDescent="0.25">
      <c r="A89" s="61"/>
      <c r="B89" s="77" t="s">
        <v>99</v>
      </c>
      <c r="C89" s="145" t="s">
        <v>118</v>
      </c>
      <c r="D89" s="146" t="s">
        <v>119</v>
      </c>
      <c r="E89" s="56"/>
      <c r="F89" s="56"/>
      <c r="G89" s="118"/>
    </row>
    <row r="90" spans="1:7" ht="12" customHeight="1" x14ac:dyDescent="0.25">
      <c r="A90" s="61"/>
      <c r="B90" s="78" t="s">
        <v>120</v>
      </c>
      <c r="C90" s="57">
        <f>G29</f>
        <v>1898000</v>
      </c>
      <c r="D90" s="79">
        <f>(C90/C96)</f>
        <v>0.21103489162003208</v>
      </c>
      <c r="E90" s="56"/>
      <c r="F90" s="56"/>
      <c r="G90" s="118"/>
    </row>
    <row r="91" spans="1:7" ht="12" customHeight="1" x14ac:dyDescent="0.25">
      <c r="A91" s="61"/>
      <c r="B91" s="78" t="s">
        <v>121</v>
      </c>
      <c r="C91" s="57">
        <f>G34</f>
        <v>0</v>
      </c>
      <c r="D91" s="79">
        <v>0</v>
      </c>
      <c r="E91" s="56"/>
      <c r="F91" s="56"/>
      <c r="G91" s="118"/>
    </row>
    <row r="92" spans="1:7" ht="12" customHeight="1" x14ac:dyDescent="0.25">
      <c r="A92" s="61"/>
      <c r="B92" s="78" t="s">
        <v>122</v>
      </c>
      <c r="C92" s="57">
        <f>G39</f>
        <v>102599.99999999999</v>
      </c>
      <c r="D92" s="79">
        <f>(C92/C96)</f>
        <v>1.1407892455329447E-2</v>
      </c>
      <c r="E92" s="56"/>
      <c r="F92" s="56"/>
      <c r="G92" s="118"/>
    </row>
    <row r="93" spans="1:7" ht="12" customHeight="1" x14ac:dyDescent="0.25">
      <c r="A93" s="61"/>
      <c r="B93" s="78" t="s">
        <v>56</v>
      </c>
      <c r="C93" s="57">
        <f>G66</f>
        <v>6564898.5</v>
      </c>
      <c r="D93" s="79">
        <f>(C93/C96)</f>
        <v>0.72993816830559077</v>
      </c>
      <c r="E93" s="56"/>
      <c r="F93" s="56"/>
      <c r="G93" s="118"/>
    </row>
    <row r="94" spans="1:7" ht="12" customHeight="1" x14ac:dyDescent="0.25">
      <c r="A94" s="61"/>
      <c r="B94" s="78" t="s">
        <v>123</v>
      </c>
      <c r="C94" s="58">
        <f>G71</f>
        <v>0</v>
      </c>
      <c r="D94" s="79">
        <f>(C94/C96)</f>
        <v>0</v>
      </c>
      <c r="E94" s="59"/>
      <c r="F94" s="59"/>
      <c r="G94" s="118"/>
    </row>
    <row r="95" spans="1:7" ht="12" customHeight="1" x14ac:dyDescent="0.25">
      <c r="A95" s="61"/>
      <c r="B95" s="78" t="s">
        <v>124</v>
      </c>
      <c r="C95" s="58">
        <f>G74</f>
        <v>428274.92500000005</v>
      </c>
      <c r="D95" s="79">
        <f>(C95/C96)</f>
        <v>4.7619047619047623E-2</v>
      </c>
      <c r="E95" s="59"/>
      <c r="F95" s="59"/>
      <c r="G95" s="118"/>
    </row>
    <row r="96" spans="1:7" ht="12.75" customHeight="1" x14ac:dyDescent="0.25">
      <c r="A96" s="61"/>
      <c r="B96" s="80" t="s">
        <v>125</v>
      </c>
      <c r="C96" s="81">
        <f>SUM(C90:C95)</f>
        <v>8993773.4250000007</v>
      </c>
      <c r="D96" s="82">
        <f>SUM(D90:D95)</f>
        <v>1</v>
      </c>
      <c r="E96" s="59"/>
      <c r="F96" s="59"/>
      <c r="G96" s="118"/>
    </row>
    <row r="97" spans="1:7" ht="12" customHeight="1" x14ac:dyDescent="0.25">
      <c r="A97" s="61"/>
      <c r="B97" s="75"/>
      <c r="C97" s="63"/>
      <c r="D97" s="63"/>
      <c r="E97" s="63"/>
      <c r="F97" s="63"/>
      <c r="G97" s="118"/>
    </row>
    <row r="98" spans="1:7" ht="12.75" customHeight="1" x14ac:dyDescent="0.25">
      <c r="A98" s="61"/>
      <c r="B98" s="76"/>
      <c r="C98" s="63"/>
      <c r="D98" s="63"/>
      <c r="E98" s="63"/>
      <c r="F98" s="63"/>
      <c r="G98" s="118"/>
    </row>
    <row r="99" spans="1:7" ht="12" customHeight="1" x14ac:dyDescent="0.25">
      <c r="A99" s="61"/>
      <c r="B99" s="158" t="s">
        <v>126</v>
      </c>
      <c r="C99" s="159"/>
      <c r="D99" s="159"/>
      <c r="E99" s="160"/>
      <c r="F99" s="59"/>
      <c r="G99" s="118"/>
    </row>
    <row r="100" spans="1:7" ht="12" customHeight="1" x14ac:dyDescent="0.25">
      <c r="A100" s="61"/>
      <c r="B100" s="95" t="s">
        <v>127</v>
      </c>
      <c r="C100" s="136">
        <v>5000</v>
      </c>
      <c r="D100" s="136">
        <f>G9</f>
        <v>7000</v>
      </c>
      <c r="E100" s="136">
        <v>8000</v>
      </c>
      <c r="F100" s="94"/>
      <c r="G100" s="119"/>
    </row>
    <row r="101" spans="1:7" ht="12.75" customHeight="1" x14ac:dyDescent="0.25">
      <c r="A101" s="61"/>
      <c r="B101" s="80" t="s">
        <v>128</v>
      </c>
      <c r="C101" s="81">
        <f>(G75/C100)</f>
        <v>1798.7546850000001</v>
      </c>
      <c r="D101" s="81">
        <f>(G75/D100)</f>
        <v>1284.824775</v>
      </c>
      <c r="E101" s="96">
        <f>(G75/E100)</f>
        <v>1124.2216781250002</v>
      </c>
      <c r="F101" s="94"/>
      <c r="G101" s="119"/>
    </row>
    <row r="102" spans="1:7" ht="15.6" customHeight="1" x14ac:dyDescent="0.25">
      <c r="A102" s="61"/>
      <c r="B102" s="85" t="s">
        <v>129</v>
      </c>
      <c r="C102" s="60"/>
      <c r="D102" s="60"/>
      <c r="E102" s="60"/>
      <c r="F102" s="60"/>
      <c r="G102" s="120"/>
    </row>
  </sheetData>
  <mergeCells count="9">
    <mergeCell ref="B17:G17"/>
    <mergeCell ref="B88:C88"/>
    <mergeCell ref="B99:E99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3E9754A-563E-4868-AB57-60F5299F80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37E084-A4AF-44A2-8C3B-277D438A4D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DD9022-0117-4D8C-BD90-083DC46270A3}">
  <ds:schemaRefs>
    <ds:schemaRef ds:uri="http://schemas.microsoft.com/office/2006/metadata/properties"/>
    <ds:schemaRef ds:uri="http://schemas.microsoft.com/sharepoint/v3"/>
    <ds:schemaRef ds:uri="http://www.w3.org/XML/1998/namespace"/>
    <ds:schemaRef ds:uri="http://schemas.microsoft.com/office/2006/documentManagement/types"/>
    <ds:schemaRef ds:uri="http://purl.org/dc/elements/1.1/"/>
    <ds:schemaRef ds:uri="c5dbce2d-49dc-4afe-a5b0-d7fb7a901161"/>
    <ds:schemaRef ds:uri="http://purl.org/dc/terms/"/>
    <ds:schemaRef ds:uri="1030f0af-99cb-42f1-88fc-acec73331192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Paltos</vt:lpstr>
      <vt:lpstr>Al 22.06.22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Juan Carlos Campos Olivares</cp:lastModifiedBy>
  <cp:revision/>
  <dcterms:created xsi:type="dcterms:W3CDTF">2020-11-27T12:49:26Z</dcterms:created>
  <dcterms:modified xsi:type="dcterms:W3CDTF">2022-07-21T20:50:20Z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