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DOÑIHUE\"/>
    </mc:Choice>
  </mc:AlternateContent>
  <bookViews>
    <workbookView xWindow="0" yWindow="0" windowWidth="28800" windowHeight="18000"/>
  </bookViews>
  <sheets>
    <sheet name="Papa Cuaresmera" sheetId="1" r:id="rId1"/>
  </sheets>
  <definedNames>
    <definedName name="_xlnm.Print_Area" localSheetId="0">'Papa Cuaresmera'!$A$1:$G$102</definedName>
  </definedNames>
  <calcPr calcId="152511"/>
</workbook>
</file>

<file path=xl/calcChain.xml><?xml version="1.0" encoding="utf-8"?>
<calcChain xmlns="http://schemas.openxmlformats.org/spreadsheetml/2006/main">
  <c r="G67" i="1" l="1"/>
  <c r="G61" i="1" l="1"/>
  <c r="G68" i="1"/>
  <c r="G69" i="1"/>
  <c r="G66" i="1"/>
  <c r="G56" i="1" l="1"/>
  <c r="G40" i="1" l="1"/>
  <c r="C91" i="1" l="1"/>
  <c r="G55" i="1" l="1"/>
  <c r="G70" i="1"/>
  <c r="C94" i="1" s="1"/>
  <c r="G59" i="1" l="1"/>
  <c r="G58" i="1" l="1"/>
  <c r="G33" i="1" l="1"/>
  <c r="G34" i="1"/>
  <c r="G35" i="1"/>
  <c r="G36" i="1"/>
  <c r="G37" i="1"/>
  <c r="G38" i="1"/>
  <c r="G39" i="1"/>
  <c r="G41" i="1"/>
  <c r="G22" i="1"/>
  <c r="G23" i="1"/>
  <c r="G47" i="1" l="1"/>
  <c r="G54" i="1" l="1"/>
  <c r="G52" i="1"/>
  <c r="G50" i="1"/>
  <c r="G21" i="1"/>
  <c r="G12" i="1"/>
  <c r="G62" i="1" l="1"/>
  <c r="C93" i="1" s="1"/>
  <c r="G75" i="1"/>
  <c r="G42" i="1"/>
  <c r="G24" i="1"/>
  <c r="C90" i="1" s="1"/>
  <c r="G72" i="1" l="1"/>
  <c r="G73" i="1" s="1"/>
  <c r="C92" i="1"/>
  <c r="G74" i="1" l="1"/>
  <c r="C101" i="1" s="1"/>
  <c r="C95" i="1"/>
  <c r="C96" i="1" s="1"/>
  <c r="D92" i="1" s="1"/>
  <c r="G76" i="1" l="1"/>
  <c r="E101" i="1"/>
  <c r="D101" i="1"/>
  <c r="D90" i="1"/>
  <c r="D94" i="1"/>
  <c r="D93" i="1"/>
  <c r="D95" i="1"/>
  <c r="D96" i="1" l="1"/>
</calcChain>
</file>

<file path=xl/sharedStrings.xml><?xml version="1.0" encoding="utf-8"?>
<sst xmlns="http://schemas.openxmlformats.org/spreadsheetml/2006/main" count="194" uniqueCount="122">
  <si>
    <t>RUBRO O CULTIVO</t>
  </si>
  <si>
    <t>VARIEDAD</t>
  </si>
  <si>
    <t>FECHA ESTIMADA  PRECIO VENTA</t>
  </si>
  <si>
    <t>NIVEL TECNOLÓGICO</t>
  </si>
  <si>
    <t>Medio</t>
  </si>
  <si>
    <t>REGIÓN</t>
  </si>
  <si>
    <t>Libertador Bernardo O'Higgins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</si>
  <si>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</si>
  <si>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</si>
  <si>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</si>
  <si>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</si>
  <si>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</si>
  <si>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</si>
  <si>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</si>
  <si>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</si>
  <si>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</si>
  <si>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</si>
  <si>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</si>
  <si>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</si>
  <si>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</si>
  <si>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</si>
  <si>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</si>
  <si>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</si>
  <si>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Movimiento Insumos Siembra</t>
  </si>
  <si>
    <t>Subtotal Jornadas Hombre</t>
  </si>
  <si>
    <t>JORNADAS ANIMAL</t>
  </si>
  <si>
    <t>Subtotal Jornadas Animal</t>
  </si>
  <si>
    <t>MAQUINARIA</t>
  </si>
  <si>
    <t>JM</t>
  </si>
  <si>
    <t>Mayo</t>
  </si>
  <si>
    <t>Aradura</t>
  </si>
  <si>
    <t>Aplicación Herb.Post Emergencia</t>
  </si>
  <si>
    <t>Acarreo Insumos</t>
  </si>
  <si>
    <t>Cultivador/Aporca/Fertilizaciòn Nitrògeno</t>
  </si>
  <si>
    <t>Subtotal Costo Maquinaria</t>
  </si>
  <si>
    <t>INSUMOS</t>
  </si>
  <si>
    <t>Insumos</t>
  </si>
  <si>
    <t>Unidad (Kg/l/u)</t>
  </si>
  <si>
    <t>Cantidad (Kg/l/u)</t>
  </si>
  <si>
    <t>SEMILLA</t>
  </si>
  <si>
    <t>Semilla</t>
  </si>
  <si>
    <t>FERTILIZANTES</t>
  </si>
  <si>
    <t>Kg</t>
  </si>
  <si>
    <t>kg</t>
  </si>
  <si>
    <t>HERBICIDAS</t>
  </si>
  <si>
    <t>INSECTICIDAS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</si>
  <si>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</si>
  <si>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</si>
  <si>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</si>
  <si>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</si>
  <si>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</si>
  <si>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</si>
  <si>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</si>
  <si>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</si>
  <si>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</si>
  <si>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</si>
  <si>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</si>
  <si>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</si>
  <si>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</si>
  <si>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</si>
  <si>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</si>
  <si>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</si>
  <si>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</si>
  <si>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</si>
  <si>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</si>
  <si>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</si>
  <si>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</si>
  <si>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</si>
  <si>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</si>
  <si>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Doñihue</t>
  </si>
  <si>
    <t>Riegos( 4 )</t>
  </si>
  <si>
    <t>Siembra  a maquina</t>
  </si>
  <si>
    <t>Recoger y ensacar</t>
  </si>
  <si>
    <t>Aplicación  fungicidas  e insecticidas ( 2 aplicac )</t>
  </si>
  <si>
    <t>Sencor</t>
  </si>
  <si>
    <t>Moxan</t>
  </si>
  <si>
    <t>Mezcla papas</t>
  </si>
  <si>
    <t>FUNGICIDAS</t>
  </si>
  <si>
    <t>Sacos</t>
  </si>
  <si>
    <t xml:space="preserve"> </t>
  </si>
  <si>
    <t>Rendimiento (Ton/hà)</t>
  </si>
  <si>
    <t>Costo unitario ($/Ton) (*)</t>
  </si>
  <si>
    <t xml:space="preserve">Rastraje </t>
  </si>
  <si>
    <t>Urea</t>
  </si>
  <si>
    <t xml:space="preserve">karate zeon </t>
  </si>
  <si>
    <t>engeo</t>
  </si>
  <si>
    <t>Aminoterra</t>
  </si>
  <si>
    <t>Flete</t>
  </si>
  <si>
    <t>c/u</t>
  </si>
  <si>
    <t>Diciembre</t>
  </si>
  <si>
    <t>Cosecha mecanizada</t>
  </si>
  <si>
    <t>Polyben 50 WP</t>
  </si>
  <si>
    <t>ASTERIX-PUCARA-ROSARA</t>
  </si>
  <si>
    <t>RENDIMIENTO (sacos/Há.)</t>
  </si>
  <si>
    <t>7. Saco de 25 kg</t>
  </si>
  <si>
    <t>Derecho a feria</t>
  </si>
  <si>
    <t>ESCENARIOS COSTO UNITARIO  ($/saco)</t>
  </si>
  <si>
    <t>Febrero</t>
  </si>
  <si>
    <t>Enero</t>
  </si>
  <si>
    <t>Marzo</t>
  </si>
  <si>
    <t>Febrero-Abril</t>
  </si>
  <si>
    <t>Abril</t>
  </si>
  <si>
    <t>3. Precio de insumos puesto predio</t>
  </si>
  <si>
    <t>junio</t>
  </si>
  <si>
    <t>Enero-Mayo</t>
  </si>
  <si>
    <t>Febrero- Marzo</t>
  </si>
  <si>
    <t>Gramoxone</t>
  </si>
  <si>
    <t>aplicación desecantes</t>
  </si>
  <si>
    <t>PAPA Cuaresmera</t>
  </si>
  <si>
    <t>PRECIO ESPERADO ($/saco)</t>
  </si>
  <si>
    <t xml:space="preserve">Giberplus </t>
  </si>
  <si>
    <t>L</t>
  </si>
  <si>
    <t xml:space="preserve">Enero </t>
  </si>
  <si>
    <t>Mercado local y Mayorista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</si>
  <si>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</si>
  <si>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</si>
  <si>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2.  Precio esperado ponderado $8000 corresponde a producto transado en ferias Mayoristas (ODEPA 2022)</t>
  </si>
  <si>
    <t>Heladas, Sequia</t>
  </si>
  <si>
    <t>Abril-Junio</t>
  </si>
  <si>
    <t xml:space="preserve">Mayo </t>
  </si>
  <si>
    <t>Junio</t>
  </si>
  <si>
    <t>Todas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</si>
</sst>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_-* #,##0.00_-;\-* #,##0.00_-;_-* &quot;-&quot;??_-;_-@_-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10"/>
      <name val="Arial"/>
      <family val="2"/>
    </font>
    <font>
      <u/>
      <sz val="8"/>
      <color indexed="8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b/>
      <sz val="10"/>
      <color indexed="9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6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/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 applyNumberFormat="0" applyFill="0" applyBorder="0" applyProtection="0"/>
    <xf numFmtId="0" fontId="4" fillId="0" borderId="21"/>
    <xf numFmtId="164" fontId="4" fillId="0" borderId="21" applyFont="0" applyFill="0" applyBorder="0" applyAlignment="0" applyProtection="0"/>
  </cellStyleXfs>
  <cellXfs count="153">
    <xf numFmtId="0" fontId="0" fillId="0" borderId="0" xfId="0" applyFont="1" applyAlignment="1"/>
    <xf numFmtId="49" fontId="1" fillId="2" borderId="5" xfId="0" applyNumberFormat="1" applyFont="1" applyFill="1" applyBorder="1" applyAlignment="1">
      <alignment vertical="center" wrapText="1"/>
    </xf>
    <xf numFmtId="49" fontId="1" fillId="2" borderId="6" xfId="0" applyNumberFormat="1" applyFont="1" applyFill="1" applyBorder="1" applyAlignment="1">
      <alignment horizontal="center" vertical="center" wrapText="1"/>
    </xf>
    <xf numFmtId="49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right" wrapText="1"/>
    </xf>
    <xf numFmtId="3" fontId="1" fillId="2" borderId="6" xfId="0" applyNumberFormat="1" applyFont="1" applyFill="1" applyBorder="1" applyAlignment="1">
      <alignment horizontal="right" wrapText="1"/>
    </xf>
    <xf numFmtId="14" fontId="1" fillId="2" borderId="6" xfId="0" applyNumberFormat="1" applyFont="1" applyFill="1" applyBorder="1" applyAlignment="1">
      <alignment horizontal="right"/>
    </xf>
    <xf numFmtId="49" fontId="1" fillId="2" borderId="6" xfId="0" applyNumberFormat="1" applyFont="1" applyFill="1" applyBorder="1" applyAlignment="1">
      <alignment horizontal="center" wrapText="1"/>
    </xf>
    <xf numFmtId="0" fontId="1" fillId="2" borderId="6" xfId="0" applyNumberFormat="1" applyFont="1" applyFill="1" applyBorder="1" applyAlignment="1">
      <alignment wrapText="1"/>
    </xf>
    <xf numFmtId="49" fontId="2" fillId="3" borderId="6" xfId="0" applyNumberFormat="1" applyFont="1" applyFill="1" applyBorder="1" applyAlignment="1">
      <alignment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vertical="center"/>
    </xf>
    <xf numFmtId="3" fontId="2" fillId="3" borderId="6" xfId="0" applyNumberFormat="1" applyFont="1" applyFill="1" applyBorder="1" applyAlignment="1">
      <alignment vertical="center"/>
    </xf>
    <xf numFmtId="49" fontId="2" fillId="3" borderId="15" xfId="0" applyNumberFormat="1" applyFont="1" applyFill="1" applyBorder="1" applyAlignment="1">
      <alignment vertical="center"/>
    </xf>
    <xf numFmtId="0" fontId="2" fillId="3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vertical="center"/>
    </xf>
    <xf numFmtId="3" fontId="2" fillId="3" borderId="15" xfId="0" applyNumberFormat="1" applyFont="1" applyFill="1" applyBorder="1" applyAlignment="1">
      <alignment vertical="center"/>
    </xf>
    <xf numFmtId="49" fontId="3" fillId="2" borderId="6" xfId="0" applyNumberFormat="1" applyFont="1" applyFill="1" applyBorder="1" applyAlignment="1">
      <alignment horizontal="left" vertical="center" wrapText="1"/>
    </xf>
    <xf numFmtId="0" fontId="3" fillId="2" borderId="6" xfId="0" applyFont="1" applyFill="1" applyBorder="1" applyAlignment="1">
      <alignment horizontal="left" vertical="center" wrapText="1"/>
    </xf>
    <xf numFmtId="49" fontId="1" fillId="2" borderId="6" xfId="0" applyNumberFormat="1" applyFont="1" applyFill="1" applyBorder="1" applyAlignment="1">
      <alignment horizontal="center"/>
    </xf>
    <xf numFmtId="0" fontId="1" fillId="2" borderId="6" xfId="0" applyNumberFormat="1" applyFont="1" applyFill="1" applyBorder="1" applyAlignment="1"/>
    <xf numFmtId="3" fontId="1" fillId="2" borderId="6" xfId="0" applyNumberFormat="1" applyFont="1" applyFill="1" applyBorder="1" applyAlignment="1"/>
    <xf numFmtId="49" fontId="3" fillId="2" borderId="6" xfId="0" applyNumberFormat="1" applyFont="1" applyFill="1" applyBorder="1" applyAlignment="1"/>
    <xf numFmtId="0" fontId="1" fillId="2" borderId="6" xfId="0" applyFont="1" applyFill="1" applyBorder="1" applyAlignment="1">
      <alignment horizontal="center"/>
    </xf>
    <xf numFmtId="49" fontId="3" fillId="2" borderId="54" xfId="0" applyNumberFormat="1" applyFont="1" applyFill="1" applyBorder="1" applyAlignment="1"/>
    <xf numFmtId="49" fontId="1" fillId="2" borderId="54" xfId="0" applyNumberFormat="1" applyFont="1" applyFill="1" applyBorder="1" applyAlignment="1">
      <alignment horizontal="center"/>
    </xf>
    <xf numFmtId="0" fontId="1" fillId="2" borderId="54" xfId="0" applyNumberFormat="1" applyFont="1" applyFill="1" applyBorder="1" applyAlignment="1"/>
    <xf numFmtId="3" fontId="1" fillId="2" borderId="54" xfId="0" applyNumberFormat="1" applyFont="1" applyFill="1" applyBorder="1" applyAlignment="1"/>
    <xf numFmtId="49" fontId="1" fillId="2" borderId="54" xfId="0" applyNumberFormat="1" applyFont="1" applyFill="1" applyBorder="1" applyAlignment="1"/>
    <xf numFmtId="49" fontId="1" fillId="2" borderId="62" xfId="0" applyNumberFormat="1" applyFont="1" applyFill="1" applyBorder="1" applyAlignment="1">
      <alignment wrapText="1"/>
    </xf>
    <xf numFmtId="49" fontId="1" fillId="2" borderId="62" xfId="0" applyNumberFormat="1" applyFont="1" applyFill="1" applyBorder="1" applyAlignment="1">
      <alignment horizontal="center" wrapText="1"/>
    </xf>
    <xf numFmtId="0" fontId="1" fillId="2" borderId="62" xfId="0" applyNumberFormat="1" applyFont="1" applyFill="1" applyBorder="1" applyAlignment="1">
      <alignment wrapText="1"/>
    </xf>
    <xf numFmtId="3" fontId="1" fillId="2" borderId="62" xfId="0" applyNumberFormat="1" applyFont="1" applyFill="1" applyBorder="1" applyAlignment="1">
      <alignment horizontal="right" wrapText="1"/>
    </xf>
    <xf numFmtId="49" fontId="1" fillId="2" borderId="62" xfId="0" applyNumberFormat="1" applyFont="1" applyFill="1" applyBorder="1" applyAlignment="1"/>
    <xf numFmtId="49" fontId="1" fillId="2" borderId="62" xfId="0" applyNumberFormat="1" applyFont="1" applyFill="1" applyBorder="1" applyAlignment="1">
      <alignment horizontal="center"/>
    </xf>
    <xf numFmtId="0" fontId="1" fillId="2" borderId="62" xfId="0" applyNumberFormat="1" applyFont="1" applyFill="1" applyBorder="1" applyAlignment="1"/>
    <xf numFmtId="3" fontId="1" fillId="2" borderId="62" xfId="0" applyNumberFormat="1" applyFont="1" applyFill="1" applyBorder="1" applyAlignment="1"/>
    <xf numFmtId="49" fontId="1" fillId="2" borderId="6" xfId="0" applyNumberFormat="1" applyFont="1" applyFill="1" applyBorder="1" applyAlignment="1">
      <alignment wrapText="1"/>
    </xf>
    <xf numFmtId="49" fontId="1" fillId="2" borderId="6" xfId="0" applyNumberFormat="1" applyFont="1" applyFill="1" applyBorder="1" applyAlignment="1"/>
    <xf numFmtId="0" fontId="1" fillId="2" borderId="6" xfId="0" applyFont="1" applyFill="1" applyBorder="1" applyAlignment="1"/>
    <xf numFmtId="0" fontId="2" fillId="2" borderId="21" xfId="0" applyFont="1" applyFill="1" applyBorder="1" applyAlignment="1">
      <alignment vertical="center"/>
    </xf>
    <xf numFmtId="0" fontId="1" fillId="2" borderId="1" xfId="0" applyFont="1" applyFill="1" applyBorder="1" applyAlignment="1"/>
    <xf numFmtId="0" fontId="1" fillId="0" borderId="0" xfId="0" applyNumberFormat="1" applyFont="1" applyAlignment="1"/>
    <xf numFmtId="0" fontId="1" fillId="0" borderId="0" xfId="0" applyFont="1" applyAlignment="1"/>
    <xf numFmtId="0" fontId="1" fillId="2" borderId="2" xfId="0" applyFont="1" applyFill="1" applyBorder="1" applyAlignment="1"/>
    <xf numFmtId="0" fontId="1" fillId="2" borderId="3" xfId="0" applyFont="1" applyFill="1" applyBorder="1" applyAlignment="1"/>
    <xf numFmtId="0" fontId="1" fillId="2" borderId="4" xfId="0" applyFont="1" applyFill="1" applyBorder="1" applyAlignment="1"/>
    <xf numFmtId="49" fontId="6" fillId="3" borderId="5" xfId="0" applyNumberFormat="1" applyFont="1" applyFill="1" applyBorder="1" applyAlignment="1">
      <alignment vertical="center" wrapText="1"/>
    </xf>
    <xf numFmtId="0" fontId="1" fillId="2" borderId="7" xfId="0" applyFont="1" applyFill="1" applyBorder="1" applyAlignment="1"/>
    <xf numFmtId="0" fontId="1" fillId="2" borderId="8" xfId="0" applyFont="1" applyFill="1" applyBorder="1" applyAlignment="1">
      <alignment wrapText="1"/>
    </xf>
    <xf numFmtId="14" fontId="1" fillId="2" borderId="9" xfId="0" applyNumberFormat="1" applyFont="1" applyFill="1" applyBorder="1" applyAlignment="1"/>
    <xf numFmtId="0" fontId="1" fillId="2" borderId="9" xfId="0" applyFont="1" applyFill="1" applyBorder="1" applyAlignment="1"/>
    <xf numFmtId="0" fontId="1" fillId="2" borderId="9" xfId="0" applyFont="1" applyFill="1" applyBorder="1" applyAlignment="1">
      <alignment horizontal="justify" wrapText="1"/>
    </xf>
    <xf numFmtId="0" fontId="1" fillId="2" borderId="10" xfId="0" applyFont="1" applyFill="1" applyBorder="1" applyAlignment="1"/>
    <xf numFmtId="0" fontId="1" fillId="2" borderId="11" xfId="0" applyFont="1" applyFill="1" applyBorder="1" applyAlignment="1"/>
    <xf numFmtId="0" fontId="1" fillId="2" borderId="12" xfId="0" applyFont="1" applyFill="1" applyBorder="1" applyAlignment="1">
      <alignment horizontal="left"/>
    </xf>
    <xf numFmtId="0" fontId="1" fillId="2" borderId="12" xfId="0" applyFont="1" applyFill="1" applyBorder="1" applyAlignment="1"/>
    <xf numFmtId="49" fontId="6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6" fillId="3" borderId="6" xfId="0" applyNumberFormat="1" applyFont="1" applyFill="1" applyBorder="1" applyAlignment="1">
      <alignment horizontal="center" vertical="center" wrapText="1"/>
    </xf>
    <xf numFmtId="3" fontId="1" fillId="2" borderId="12" xfId="0" applyNumberFormat="1" applyFont="1" applyFill="1" applyBorder="1" applyAlignment="1"/>
    <xf numFmtId="49" fontId="6" fillId="5" borderId="15" xfId="0" applyNumberFormat="1" applyFont="1" applyFill="1" applyBorder="1" applyAlignment="1">
      <alignment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6" fillId="3" borderId="15" xfId="0" applyNumberFormat="1" applyFont="1" applyFill="1" applyBorder="1" applyAlignment="1">
      <alignment horizontal="center" vertical="center"/>
    </xf>
    <xf numFmtId="49" fontId="6" fillId="3" borderId="15" xfId="0" applyNumberFormat="1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17" xfId="0" applyFont="1" applyFill="1" applyBorder="1" applyAlignment="1"/>
    <xf numFmtId="0" fontId="1" fillId="2" borderId="18" xfId="0" applyFont="1" applyFill="1" applyBorder="1" applyAlignment="1"/>
    <xf numFmtId="3" fontId="1" fillId="2" borderId="18" xfId="0" applyNumberFormat="1" applyFont="1" applyFill="1" applyBorder="1" applyAlignment="1"/>
    <xf numFmtId="49" fontId="6" fillId="3" borderId="13" xfId="0" applyNumberFormat="1" applyFont="1" applyFill="1" applyBorder="1" applyAlignment="1">
      <alignment horizontal="center" vertical="center"/>
    </xf>
    <xf numFmtId="49" fontId="6" fillId="3" borderId="13" xfId="0" applyNumberFormat="1" applyFont="1" applyFill="1" applyBorder="1" applyAlignment="1">
      <alignment horizontal="center" vertical="center" wrapText="1"/>
    </xf>
    <xf numFmtId="0" fontId="1" fillId="2" borderId="61" xfId="0" applyFont="1" applyFill="1" applyBorder="1" applyAlignment="1"/>
    <xf numFmtId="0" fontId="1" fillId="0" borderId="21" xfId="0" applyNumberFormat="1" applyFont="1" applyBorder="1" applyAlignment="1"/>
    <xf numFmtId="0" fontId="1" fillId="2" borderId="23" xfId="0" applyFont="1" applyFill="1" applyBorder="1" applyAlignment="1"/>
    <xf numFmtId="49" fontId="2" fillId="3" borderId="55" xfId="0" applyNumberFormat="1" applyFont="1" applyFill="1" applyBorder="1" applyAlignment="1">
      <alignment vertical="center"/>
    </xf>
    <xf numFmtId="0" fontId="2" fillId="3" borderId="55" xfId="0" applyFont="1" applyFill="1" applyBorder="1" applyAlignment="1">
      <alignment horizontal="center" vertical="center"/>
    </xf>
    <xf numFmtId="0" fontId="2" fillId="3" borderId="55" xfId="0" applyFont="1" applyFill="1" applyBorder="1" applyAlignment="1">
      <alignment vertical="center"/>
    </xf>
    <xf numFmtId="3" fontId="2" fillId="3" borderId="55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horizontal="center"/>
    </xf>
    <xf numFmtId="0" fontId="1" fillId="2" borderId="56" xfId="0" applyFont="1" applyFill="1" applyBorder="1" applyAlignment="1"/>
    <xf numFmtId="49" fontId="2" fillId="3" borderId="58" xfId="0" applyNumberFormat="1" applyFont="1" applyFill="1" applyBorder="1" applyAlignment="1">
      <alignment vertical="center"/>
    </xf>
    <xf numFmtId="0" fontId="2" fillId="3" borderId="59" xfId="0" applyFont="1" applyFill="1" applyBorder="1" applyAlignment="1">
      <alignment horizontal="center" vertical="center"/>
    </xf>
    <xf numFmtId="0" fontId="2" fillId="3" borderId="59" xfId="0" applyFont="1" applyFill="1" applyBorder="1" applyAlignment="1">
      <alignment vertical="center"/>
    </xf>
    <xf numFmtId="3" fontId="2" fillId="3" borderId="60" xfId="0" applyNumberFormat="1" applyFont="1" applyFill="1" applyBorder="1" applyAlignment="1">
      <alignment vertical="center"/>
    </xf>
    <xf numFmtId="0" fontId="1" fillId="2" borderId="57" xfId="0" applyFont="1" applyFill="1" applyBorder="1" applyAlignment="1"/>
    <xf numFmtId="3" fontId="1" fillId="2" borderId="57" xfId="0" applyNumberFormat="1" applyFont="1" applyFill="1" applyBorder="1" applyAlignment="1"/>
    <xf numFmtId="49" fontId="6" fillId="5" borderId="24" xfId="0" applyNumberFormat="1" applyFont="1" applyFill="1" applyBorder="1" applyAlignment="1">
      <alignment vertical="center"/>
    </xf>
    <xf numFmtId="0" fontId="6" fillId="5" borderId="25" xfId="0" applyFont="1" applyFill="1" applyBorder="1" applyAlignment="1">
      <alignment vertical="center"/>
    </xf>
    <xf numFmtId="49" fontId="6" fillId="3" borderId="27" xfId="0" applyNumberFormat="1" applyFont="1" applyFill="1" applyBorder="1" applyAlignment="1">
      <alignment vertical="center"/>
    </xf>
    <xf numFmtId="0" fontId="6" fillId="3" borderId="15" xfId="0" applyFont="1" applyFill="1" applyBorder="1" applyAlignment="1">
      <alignment vertical="center"/>
    </xf>
    <xf numFmtId="49" fontId="6" fillId="5" borderId="27" xfId="0" applyNumberFormat="1" applyFont="1" applyFill="1" applyBorder="1" applyAlignment="1">
      <alignment vertical="center"/>
    </xf>
    <xf numFmtId="0" fontId="6" fillId="5" borderId="15" xfId="0" applyFont="1" applyFill="1" applyBorder="1" applyAlignment="1">
      <alignment vertical="center"/>
    </xf>
    <xf numFmtId="49" fontId="6" fillId="5" borderId="29" xfId="0" applyNumberFormat="1" applyFont="1" applyFill="1" applyBorder="1" applyAlignment="1">
      <alignment vertical="center"/>
    </xf>
    <xf numFmtId="0" fontId="6" fillId="5" borderId="30" xfId="0" applyFont="1" applyFill="1" applyBorder="1" applyAlignment="1">
      <alignment vertical="center"/>
    </xf>
    <xf numFmtId="49" fontId="1" fillId="2" borderId="21" xfId="0" applyNumberFormat="1" applyFont="1" applyFill="1" applyBorder="1" applyAlignment="1">
      <alignment vertical="center"/>
    </xf>
    <xf numFmtId="0" fontId="6" fillId="2" borderId="21" xfId="0" applyFont="1" applyFill="1" applyBorder="1" applyAlignment="1">
      <alignment vertical="center"/>
    </xf>
    <xf numFmtId="165" fontId="6" fillId="2" borderId="21" xfId="0" applyNumberFormat="1" applyFont="1" applyFill="1" applyBorder="1" applyAlignment="1">
      <alignment vertical="center"/>
    </xf>
    <xf numFmtId="0" fontId="1" fillId="2" borderId="21" xfId="0" applyFont="1" applyFill="1" applyBorder="1" applyAlignment="1">
      <alignment vertical="center"/>
    </xf>
    <xf numFmtId="49" fontId="3" fillId="2" borderId="42" xfId="0" applyNumberFormat="1" applyFont="1" applyFill="1" applyBorder="1" applyAlignment="1">
      <alignment vertical="center"/>
    </xf>
    <xf numFmtId="0" fontId="1" fillId="2" borderId="43" xfId="0" applyFont="1" applyFill="1" applyBorder="1" applyAlignment="1"/>
    <xf numFmtId="0" fontId="1" fillId="2" borderId="44" xfId="0" applyFont="1" applyFill="1" applyBorder="1" applyAlignment="1"/>
    <xf numFmtId="49" fontId="1" fillId="2" borderId="45" xfId="0" applyNumberFormat="1" applyFont="1" applyFill="1" applyBorder="1" applyAlignment="1">
      <alignment vertical="center"/>
    </xf>
    <xf numFmtId="0" fontId="1" fillId="2" borderId="21" xfId="0" applyFont="1" applyFill="1" applyBorder="1" applyAlignment="1"/>
    <xf numFmtId="0" fontId="1" fillId="2" borderId="46" xfId="0" applyFont="1" applyFill="1" applyBorder="1" applyAlignment="1"/>
    <xf numFmtId="49" fontId="1" fillId="2" borderId="47" xfId="0" applyNumberFormat="1" applyFont="1" applyFill="1" applyBorder="1" applyAlignment="1">
      <alignment vertical="center"/>
    </xf>
    <xf numFmtId="0" fontId="1" fillId="2" borderId="48" xfId="0" applyFont="1" applyFill="1" applyBorder="1" applyAlignment="1"/>
    <xf numFmtId="0" fontId="1" fillId="2" borderId="49" xfId="0" applyFont="1" applyFill="1" applyBorder="1" applyAlignment="1"/>
    <xf numFmtId="0" fontId="1" fillId="9" borderId="41" xfId="0" applyFont="1" applyFill="1" applyBorder="1" applyAlignment="1"/>
    <xf numFmtId="0" fontId="1" fillId="7" borderId="21" xfId="0" applyFont="1" applyFill="1" applyBorder="1" applyAlignment="1"/>
    <xf numFmtId="49" fontId="3" fillId="8" borderId="32" xfId="0" applyNumberFormat="1" applyFont="1" applyFill="1" applyBorder="1" applyAlignment="1">
      <alignment vertical="center"/>
    </xf>
    <xf numFmtId="49" fontId="3" fillId="8" borderId="22" xfId="0" applyNumberFormat="1" applyFont="1" applyFill="1" applyBorder="1" applyAlignment="1">
      <alignment vertical="center"/>
    </xf>
    <xf numFmtId="49" fontId="1" fillId="8" borderId="33" xfId="0" applyNumberFormat="1" applyFont="1" applyFill="1" applyBorder="1" applyAlignment="1"/>
    <xf numFmtId="49" fontId="3" fillId="2" borderId="34" xfId="0" applyNumberFormat="1" applyFont="1" applyFill="1" applyBorder="1" applyAlignment="1">
      <alignment vertical="center"/>
    </xf>
    <xf numFmtId="3" fontId="3" fillId="2" borderId="6" xfId="0" applyNumberFormat="1" applyFont="1" applyFill="1" applyBorder="1" applyAlignment="1">
      <alignment vertical="center"/>
    </xf>
    <xf numFmtId="9" fontId="1" fillId="2" borderId="35" xfId="0" applyNumberFormat="1" applyFont="1" applyFill="1" applyBorder="1" applyAlignment="1"/>
    <xf numFmtId="0" fontId="3" fillId="2" borderId="6" xfId="0" applyNumberFormat="1" applyFont="1" applyFill="1" applyBorder="1" applyAlignment="1">
      <alignment vertical="center"/>
    </xf>
    <xf numFmtId="166" fontId="3" fillId="2" borderId="6" xfId="0" applyNumberFormat="1" applyFont="1" applyFill="1" applyBorder="1" applyAlignment="1">
      <alignment vertical="center"/>
    </xf>
    <xf numFmtId="0" fontId="6" fillId="7" borderId="21" xfId="0" applyFont="1" applyFill="1" applyBorder="1" applyAlignment="1">
      <alignment vertical="center"/>
    </xf>
    <xf numFmtId="49" fontId="3" fillId="8" borderId="36" xfId="0" applyNumberFormat="1" applyFont="1" applyFill="1" applyBorder="1" applyAlignment="1">
      <alignment vertical="center"/>
    </xf>
    <xf numFmtId="166" fontId="3" fillId="8" borderId="37" xfId="0" applyNumberFormat="1" applyFont="1" applyFill="1" applyBorder="1" applyAlignment="1">
      <alignment vertical="center"/>
    </xf>
    <xf numFmtId="9" fontId="3" fillId="8" borderId="38" xfId="0" applyNumberFormat="1" applyFont="1" applyFill="1" applyBorder="1" applyAlignment="1">
      <alignment vertical="center"/>
    </xf>
    <xf numFmtId="0" fontId="1" fillId="2" borderId="19" xfId="0" applyFont="1" applyFill="1" applyBorder="1" applyAlignment="1"/>
    <xf numFmtId="0" fontId="6" fillId="9" borderId="20" xfId="0" applyFont="1" applyFill="1" applyBorder="1" applyAlignment="1">
      <alignment vertical="center"/>
    </xf>
    <xf numFmtId="49" fontId="9" fillId="9" borderId="21" xfId="0" applyNumberFormat="1" applyFont="1" applyFill="1" applyBorder="1" applyAlignment="1">
      <alignment vertical="center"/>
    </xf>
    <xf numFmtId="0" fontId="6" fillId="9" borderId="21" xfId="0" applyFont="1" applyFill="1" applyBorder="1" applyAlignment="1">
      <alignment vertical="center"/>
    </xf>
    <xf numFmtId="0" fontId="6" fillId="9" borderId="50" xfId="0" applyFont="1" applyFill="1" applyBorder="1" applyAlignment="1">
      <alignment vertical="center"/>
    </xf>
    <xf numFmtId="0" fontId="6" fillId="7" borderId="20" xfId="0" applyFont="1" applyFill="1" applyBorder="1" applyAlignment="1">
      <alignment vertical="center"/>
    </xf>
    <xf numFmtId="165" fontId="3" fillId="2" borderId="21" xfId="0" applyNumberFormat="1" applyFont="1" applyFill="1" applyBorder="1" applyAlignment="1">
      <alignment vertical="center"/>
    </xf>
    <xf numFmtId="49" fontId="3" fillId="8" borderId="51" xfId="0" applyNumberFormat="1" applyFont="1" applyFill="1" applyBorder="1" applyAlignment="1">
      <alignment vertical="center"/>
    </xf>
    <xf numFmtId="0" fontId="3" fillId="8" borderId="52" xfId="0" applyNumberFormat="1" applyFont="1" applyFill="1" applyBorder="1" applyAlignment="1">
      <alignment vertical="center"/>
    </xf>
    <xf numFmtId="0" fontId="3" fillId="8" borderId="53" xfId="0" applyNumberFormat="1" applyFont="1" applyFill="1" applyBorder="1" applyAlignment="1">
      <alignment vertical="center"/>
    </xf>
    <xf numFmtId="0" fontId="3" fillId="7" borderId="21" xfId="0" applyFont="1" applyFill="1" applyBorder="1" applyAlignment="1">
      <alignment vertical="center"/>
    </xf>
    <xf numFmtId="166" fontId="3" fillId="8" borderId="38" xfId="0" applyNumberFormat="1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165" fontId="10" fillId="5" borderId="26" xfId="0" applyNumberFormat="1" applyFont="1" applyFill="1" applyBorder="1" applyAlignment="1">
      <alignment vertical="center"/>
    </xf>
    <xf numFmtId="165" fontId="10" fillId="3" borderId="28" xfId="0" applyNumberFormat="1" applyFont="1" applyFill="1" applyBorder="1" applyAlignment="1">
      <alignment vertical="center"/>
    </xf>
    <xf numFmtId="165" fontId="10" fillId="5" borderId="28" xfId="0" applyNumberFormat="1" applyFont="1" applyFill="1" applyBorder="1" applyAlignment="1">
      <alignment vertical="center"/>
    </xf>
    <xf numFmtId="165" fontId="10" fillId="6" borderId="31" xfId="0" applyNumberFormat="1" applyFont="1" applyFill="1" applyBorder="1" applyAlignment="1">
      <alignment vertical="center"/>
    </xf>
    <xf numFmtId="49" fontId="9" fillId="9" borderId="39" xfId="0" applyNumberFormat="1" applyFont="1" applyFill="1" applyBorder="1" applyAlignment="1">
      <alignment vertical="center"/>
    </xf>
    <xf numFmtId="0" fontId="3" fillId="9" borderId="40" xfId="0" applyFont="1" applyFill="1" applyBorder="1" applyAlignment="1">
      <alignment vertical="center"/>
    </xf>
    <xf numFmtId="49" fontId="1" fillId="2" borderId="6" xfId="0" applyNumberFormat="1" applyFont="1" applyFill="1" applyBorder="1" applyAlignment="1">
      <alignment vertical="center" wrapText="1"/>
    </xf>
    <xf numFmtId="0" fontId="1" fillId="2" borderId="6" xfId="0" applyFont="1" applyFill="1" applyBorder="1" applyAlignment="1">
      <alignment vertical="center" wrapText="1"/>
    </xf>
    <xf numFmtId="49" fontId="2" fillId="3" borderId="6" xfId="0" applyNumberFormat="1" applyFont="1" applyFill="1" applyBorder="1" applyAlignment="1">
      <alignment wrapText="1"/>
    </xf>
    <xf numFmtId="0" fontId="2" fillId="4" borderId="6" xfId="0" applyFont="1" applyFill="1" applyBorder="1" applyAlignment="1">
      <alignment wrapText="1"/>
    </xf>
    <xf numFmtId="49" fontId="1" fillId="2" borderId="6" xfId="0" applyNumberFormat="1" applyFont="1" applyFill="1" applyBorder="1" applyAlignment="1">
      <alignment vertical="center"/>
    </xf>
    <xf numFmtId="0" fontId="1" fillId="2" borderId="6" xfId="0" applyFont="1" applyFill="1" applyBorder="1" applyAlignment="1">
      <alignment vertical="center"/>
    </xf>
    <xf numFmtId="49" fontId="7" fillId="3" borderId="6" xfId="0" applyNumberFormat="1" applyFont="1" applyFill="1" applyBorder="1" applyAlignment="1">
      <alignment horizontal="center" vertical="center"/>
    </xf>
    <xf numFmtId="0" fontId="7" fillId="4" borderId="6" xfId="0" applyFont="1" applyFill="1" applyBorder="1" applyAlignment="1">
      <alignment horizontal="center" vertical="center"/>
    </xf>
  </cellXfs>
  <cellStyles count="3">
    <cellStyle name="Millares 6 2" xfId="2"/>
    <cellStyle name="Normal" xfId="0" builtinId="0"/>
    <cellStyle name="Normal 2" xfId="1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297015</xdr:colOff>
      <xdr:row>0</xdr:row>
      <xdr:rowOff>0</xdr:rowOff>
    </xdr:from>
    <xdr:to>
      <xdr:col>6</xdr:col>
      <xdr:colOff>850079</xdr:colOff>
      <xdr:row>7</xdr:row>
      <xdr:rowOff>112662</xdr:rowOff>
    </xdr:to>
    <xdr:pic>
      <xdr:nvPicPr>
        <xdr:cNvPr id="2" name="Imagen 1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7015" y="0"/>
          <a:ext cx="6493387" cy="147483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102"/>
  <sheetViews>
    <sheetView showGridLines="0" tabSelected="1" zoomScaleNormal="100" workbookViewId="0">
      <selection activeCell="C15" sqref="C15"/>
    </sheetView>
  </sheetViews>
  <sheetFormatPr baseColWidth="10" defaultColWidth="10.85546875" defaultRowHeight="11.25" customHeight="1" x14ac:dyDescent="0.25"/>
  <cols>
    <col min="1" max="1" width="4.42578125" style="42" customWidth="1"/>
    <col min="2" max="2" width="30.42578125" style="42" customWidth="1"/>
    <col min="3" max="3" width="19.42578125" style="42" customWidth="1"/>
    <col min="4" max="4" width="9.42578125" style="42" customWidth="1"/>
    <col min="5" max="5" width="14.42578125" style="42" customWidth="1"/>
    <col min="6" max="6" width="11" style="42" customWidth="1"/>
    <col min="7" max="7" width="17.140625" style="42" customWidth="1"/>
    <col min="8" max="255" width="10.85546875" style="42" customWidth="1"/>
    <col min="256" max="16384" width="10.85546875" style="43"/>
  </cols>
  <sheetData>
    <row r="1" spans="1:9" ht="15" customHeight="1" x14ac:dyDescent="0.25">
      <c r="A1" s="41"/>
      <c r="B1" s="41"/>
      <c r="C1" s="41"/>
      <c r="D1" s="41"/>
      <c r="E1" s="41"/>
      <c r="F1" s="41"/>
      <c r="G1" s="41"/>
    </row>
    <row r="2" spans="1:9" ht="15" customHeight="1" x14ac:dyDescent="0.25">
      <c r="A2" s="41"/>
      <c r="B2" s="41"/>
      <c r="C2" s="41"/>
      <c r="D2" s="41"/>
      <c r="E2" s="41"/>
      <c r="F2" s="41"/>
      <c r="G2" s="41"/>
    </row>
    <row r="3" spans="1:9" ht="15" customHeight="1" x14ac:dyDescent="0.25">
      <c r="A3" s="41"/>
      <c r="B3" s="41"/>
      <c r="C3" s="41"/>
      <c r="D3" s="41"/>
      <c r="E3" s="41"/>
      <c r="F3" s="41"/>
      <c r="G3" s="41"/>
    </row>
    <row r="4" spans="1:9" ht="15" customHeight="1" x14ac:dyDescent="0.25">
      <c r="A4" s="41"/>
      <c r="B4" s="41"/>
      <c r="C4" s="41"/>
      <c r="D4" s="41"/>
      <c r="E4" s="41"/>
      <c r="F4" s="41"/>
      <c r="G4" s="41"/>
    </row>
    <row r="5" spans="1:9" ht="15" customHeight="1" x14ac:dyDescent="0.25">
      <c r="A5" s="41"/>
      <c r="B5" s="41"/>
      <c r="C5" s="41"/>
      <c r="D5" s="41"/>
      <c r="E5" s="41"/>
      <c r="F5" s="41"/>
      <c r="G5" s="41"/>
    </row>
    <row r="6" spans="1:9" ht="15" customHeight="1" x14ac:dyDescent="0.25">
      <c r="A6" s="41"/>
      <c r="B6" s="41"/>
      <c r="C6" s="41"/>
      <c r="D6" s="41"/>
      <c r="E6" s="41"/>
      <c r="F6" s="41"/>
      <c r="G6" s="41"/>
    </row>
    <row r="7" spans="1:9" ht="15" customHeight="1" x14ac:dyDescent="0.25">
      <c r="A7" s="41"/>
      <c r="B7" s="41"/>
      <c r="C7" s="41"/>
      <c r="D7" s="41"/>
      <c r="E7" s="41"/>
      <c r="F7" s="41"/>
      <c r="G7" s="41"/>
    </row>
    <row r="8" spans="1:9" ht="15" customHeight="1" x14ac:dyDescent="0.25">
      <c r="A8" s="41"/>
      <c r="B8" s="44"/>
      <c r="C8" s="45"/>
      <c r="D8" s="41"/>
      <c r="E8" s="45"/>
      <c r="F8" s="45"/>
      <c r="G8" s="45"/>
    </row>
    <row r="9" spans="1:9" ht="12" customHeight="1" x14ac:dyDescent="0.25">
      <c r="A9" s="46"/>
      <c r="B9" s="47" t="s">
        <v>0</v>
      </c>
      <c r="C9" s="3" t="s">
        <v>108</v>
      </c>
      <c r="D9" s="48"/>
      <c r="E9" s="147" t="s">
        <v>93</v>
      </c>
      <c r="F9" s="148"/>
      <c r="G9" s="21">
        <v>700</v>
      </c>
      <c r="H9" s="42" t="s">
        <v>79</v>
      </c>
    </row>
    <row r="10" spans="1:9" ht="27.75" customHeight="1" x14ac:dyDescent="0.25">
      <c r="A10" s="46"/>
      <c r="B10" s="1" t="s">
        <v>1</v>
      </c>
      <c r="C10" s="2" t="s">
        <v>92</v>
      </c>
      <c r="D10" s="48"/>
      <c r="E10" s="145" t="s">
        <v>2</v>
      </c>
      <c r="F10" s="146"/>
      <c r="G10" s="3" t="s">
        <v>118</v>
      </c>
    </row>
    <row r="11" spans="1:9" ht="19.5" customHeight="1" x14ac:dyDescent="0.25">
      <c r="A11" s="46"/>
      <c r="B11" s="1" t="s">
        <v>3</v>
      </c>
      <c r="C11" s="3" t="s">
        <v>4</v>
      </c>
      <c r="D11" s="48"/>
      <c r="E11" s="145" t="s">
        <v>109</v>
      </c>
      <c r="F11" s="146"/>
      <c r="G11" s="21">
        <v>8000</v>
      </c>
      <c r="I11" s="42" t="s">
        <v>79</v>
      </c>
    </row>
    <row r="12" spans="1:9" ht="12.75" x14ac:dyDescent="0.25">
      <c r="A12" s="46"/>
      <c r="B12" s="1" t="s">
        <v>5</v>
      </c>
      <c r="C12" s="4" t="s">
        <v>6</v>
      </c>
      <c r="D12" s="48"/>
      <c r="E12" s="137" t="s">
        <v>7</v>
      </c>
      <c r="F12" s="138"/>
      <c r="G12" s="5">
        <f>(G9*G11)</f>
        <v>5600000</v>
      </c>
      <c r="H12" s="42" t="s">
        <v>79</v>
      </c>
    </row>
    <row r="13" spans="1:9" ht="12.75" x14ac:dyDescent="0.25">
      <c r="A13" s="46"/>
      <c r="B13" s="1" t="s">
        <v>8</v>
      </c>
      <c r="C13" s="3" t="s">
        <v>69</v>
      </c>
      <c r="D13" s="48"/>
      <c r="E13" s="145" t="s">
        <v>9</v>
      </c>
      <c r="F13" s="146"/>
      <c r="G13" s="4" t="s">
        <v>113</v>
      </c>
    </row>
    <row r="14" spans="1:9" ht="19.5" customHeight="1" x14ac:dyDescent="0.25">
      <c r="A14" s="46"/>
      <c r="B14" s="1" t="s">
        <v>10</v>
      </c>
      <c r="C14" s="3" t="s">
        <v>121</v>
      </c>
      <c r="D14" s="48"/>
      <c r="E14" s="145" t="s">
        <v>11</v>
      </c>
      <c r="F14" s="146"/>
      <c r="G14" s="3" t="s">
        <v>119</v>
      </c>
    </row>
    <row r="15" spans="1:9" ht="19.5" customHeight="1" x14ac:dyDescent="0.25">
      <c r="A15" s="46"/>
      <c r="B15" s="1" t="s">
        <v>12</v>
      </c>
      <c r="C15" s="6" t="s">
        <v>120</v>
      </c>
      <c r="D15" s="48"/>
      <c r="E15" s="149" t="s">
        <v>13</v>
      </c>
      <c r="F15" s="150"/>
      <c r="G15" s="4" t="s">
        <v>117</v>
      </c>
    </row>
    <row r="16" spans="1:9" ht="12" customHeight="1" x14ac:dyDescent="0.25">
      <c r="A16" s="41"/>
      <c r="B16" s="49"/>
      <c r="C16" s="50"/>
      <c r="D16" s="45"/>
      <c r="E16" s="51"/>
      <c r="F16" s="51"/>
      <c r="G16" s="52"/>
    </row>
    <row r="17" spans="1:7" ht="12" customHeight="1" x14ac:dyDescent="0.25">
      <c r="A17" s="53"/>
      <c r="B17" s="151" t="s">
        <v>14</v>
      </c>
      <c r="C17" s="152"/>
      <c r="D17" s="152"/>
      <c r="E17" s="152"/>
      <c r="F17" s="152"/>
      <c r="G17" s="152"/>
    </row>
    <row r="18" spans="1:7" ht="12" customHeight="1" x14ac:dyDescent="0.25">
      <c r="A18" s="41"/>
      <c r="B18" s="54"/>
      <c r="C18" s="55"/>
      <c r="D18" s="55"/>
      <c r="E18" s="55"/>
      <c r="F18" s="56"/>
      <c r="G18" s="56"/>
    </row>
    <row r="19" spans="1:7" ht="12" customHeight="1" x14ac:dyDescent="0.25">
      <c r="A19" s="46"/>
      <c r="B19" s="57" t="s">
        <v>15</v>
      </c>
      <c r="C19" s="58"/>
      <c r="D19" s="59"/>
      <c r="E19" s="59"/>
      <c r="F19" s="59"/>
      <c r="G19" s="59"/>
    </row>
    <row r="20" spans="1:7" ht="24" customHeight="1" x14ac:dyDescent="0.25">
      <c r="A20" s="53"/>
      <c r="B20" s="60" t="s">
        <v>16</v>
      </c>
      <c r="C20" s="60" t="s">
        <v>17</v>
      </c>
      <c r="D20" s="60" t="s">
        <v>18</v>
      </c>
      <c r="E20" s="60" t="s">
        <v>19</v>
      </c>
      <c r="F20" s="60" t="s">
        <v>20</v>
      </c>
      <c r="G20" s="60" t="s">
        <v>21</v>
      </c>
    </row>
    <row r="21" spans="1:7" ht="12.75" x14ac:dyDescent="0.25">
      <c r="A21" s="53"/>
      <c r="B21" s="37" t="s">
        <v>23</v>
      </c>
      <c r="C21" s="7" t="s">
        <v>22</v>
      </c>
      <c r="D21" s="8">
        <v>1</v>
      </c>
      <c r="E21" s="37" t="s">
        <v>98</v>
      </c>
      <c r="F21" s="5">
        <v>25000</v>
      </c>
      <c r="G21" s="5">
        <f>(D21*F21)</f>
        <v>25000</v>
      </c>
    </row>
    <row r="22" spans="1:7" ht="12.75" customHeight="1" x14ac:dyDescent="0.25">
      <c r="A22" s="53"/>
      <c r="B22" s="37" t="s">
        <v>70</v>
      </c>
      <c r="C22" s="7" t="s">
        <v>22</v>
      </c>
      <c r="D22" s="8">
        <v>4</v>
      </c>
      <c r="E22" s="37" t="s">
        <v>104</v>
      </c>
      <c r="F22" s="5">
        <v>25000</v>
      </c>
      <c r="G22" s="5">
        <f t="shared" ref="G22:G23" si="0">(D22*F22)</f>
        <v>100000</v>
      </c>
    </row>
    <row r="23" spans="1:7" ht="12.75" customHeight="1" x14ac:dyDescent="0.25">
      <c r="A23" s="53"/>
      <c r="B23" s="37" t="s">
        <v>72</v>
      </c>
      <c r="C23" s="7" t="s">
        <v>22</v>
      </c>
      <c r="D23" s="8">
        <v>32</v>
      </c>
      <c r="E23" s="37" t="s">
        <v>29</v>
      </c>
      <c r="F23" s="5">
        <v>25000</v>
      </c>
      <c r="G23" s="5">
        <f t="shared" si="0"/>
        <v>800000</v>
      </c>
    </row>
    <row r="24" spans="1:7" ht="12.75" customHeight="1" x14ac:dyDescent="0.25">
      <c r="A24" s="53"/>
      <c r="B24" s="9" t="s">
        <v>24</v>
      </c>
      <c r="C24" s="10"/>
      <c r="D24" s="10"/>
      <c r="E24" s="10"/>
      <c r="F24" s="11"/>
      <c r="G24" s="12">
        <f>SUM(G21:G23)</f>
        <v>925000</v>
      </c>
    </row>
    <row r="25" spans="1:7" ht="12" customHeight="1" x14ac:dyDescent="0.25">
      <c r="A25" s="41"/>
      <c r="B25" s="54"/>
      <c r="C25" s="56"/>
      <c r="D25" s="56"/>
      <c r="E25" s="56"/>
      <c r="F25" s="61"/>
      <c r="G25" s="61"/>
    </row>
    <row r="26" spans="1:7" ht="12" customHeight="1" x14ac:dyDescent="0.25">
      <c r="A26" s="46"/>
      <c r="B26" s="62" t="s">
        <v>25</v>
      </c>
      <c r="C26" s="63"/>
      <c r="D26" s="64"/>
      <c r="E26" s="64"/>
      <c r="F26" s="65"/>
      <c r="G26" s="65"/>
    </row>
    <row r="27" spans="1:7" ht="24" customHeight="1" x14ac:dyDescent="0.25">
      <c r="A27" s="46"/>
      <c r="B27" s="66" t="s">
        <v>16</v>
      </c>
      <c r="C27" s="67" t="s">
        <v>17</v>
      </c>
      <c r="D27" s="67" t="s">
        <v>18</v>
      </c>
      <c r="E27" s="66" t="s">
        <v>19</v>
      </c>
      <c r="F27" s="67" t="s">
        <v>20</v>
      </c>
      <c r="G27" s="66" t="s">
        <v>21</v>
      </c>
    </row>
    <row r="28" spans="1:7" ht="12" customHeight="1" x14ac:dyDescent="0.25">
      <c r="A28" s="46"/>
      <c r="B28" s="68"/>
      <c r="C28" s="69" t="s">
        <v>79</v>
      </c>
      <c r="D28" s="69"/>
      <c r="E28" s="69"/>
      <c r="F28" s="68"/>
      <c r="G28" s="68"/>
    </row>
    <row r="29" spans="1:7" ht="12" customHeight="1" x14ac:dyDescent="0.25">
      <c r="A29" s="46"/>
      <c r="B29" s="13" t="s">
        <v>26</v>
      </c>
      <c r="C29" s="14"/>
      <c r="D29" s="14"/>
      <c r="E29" s="14"/>
      <c r="F29" s="15"/>
      <c r="G29" s="15"/>
    </row>
    <row r="30" spans="1:7" ht="12" customHeight="1" x14ac:dyDescent="0.25">
      <c r="A30" s="41"/>
      <c r="B30" s="70"/>
      <c r="C30" s="71"/>
      <c r="D30" s="71"/>
      <c r="E30" s="71"/>
      <c r="F30" s="72"/>
      <c r="G30" s="72"/>
    </row>
    <row r="31" spans="1:7" ht="12" customHeight="1" x14ac:dyDescent="0.25">
      <c r="A31" s="46"/>
      <c r="B31" s="62" t="s">
        <v>27</v>
      </c>
      <c r="C31" s="63"/>
      <c r="D31" s="64"/>
      <c r="E31" s="64"/>
      <c r="F31" s="65"/>
      <c r="G31" s="65"/>
    </row>
    <row r="32" spans="1:7" ht="24" customHeight="1" x14ac:dyDescent="0.25">
      <c r="A32" s="46"/>
      <c r="B32" s="73" t="s">
        <v>16</v>
      </c>
      <c r="C32" s="73" t="s">
        <v>17</v>
      </c>
      <c r="D32" s="73" t="s">
        <v>18</v>
      </c>
      <c r="E32" s="73" t="s">
        <v>19</v>
      </c>
      <c r="F32" s="74" t="s">
        <v>20</v>
      </c>
      <c r="G32" s="73" t="s">
        <v>21</v>
      </c>
    </row>
    <row r="33" spans="1:11" ht="12.75" customHeight="1" x14ac:dyDescent="0.25">
      <c r="A33" s="53"/>
      <c r="B33" s="37" t="s">
        <v>30</v>
      </c>
      <c r="C33" s="7" t="s">
        <v>28</v>
      </c>
      <c r="D33" s="8">
        <v>1</v>
      </c>
      <c r="E33" s="7" t="s">
        <v>98</v>
      </c>
      <c r="F33" s="5">
        <v>90000</v>
      </c>
      <c r="G33" s="5">
        <f t="shared" ref="G33:G41" si="1">(D33*F33)</f>
        <v>90000</v>
      </c>
    </row>
    <row r="34" spans="1:11" ht="12.75" customHeight="1" x14ac:dyDescent="0.25">
      <c r="A34" s="53"/>
      <c r="B34" s="37" t="s">
        <v>82</v>
      </c>
      <c r="C34" s="7" t="s">
        <v>28</v>
      </c>
      <c r="D34" s="8">
        <v>2</v>
      </c>
      <c r="E34" s="7" t="s">
        <v>98</v>
      </c>
      <c r="F34" s="5">
        <v>35000</v>
      </c>
      <c r="G34" s="5">
        <f t="shared" si="1"/>
        <v>70000</v>
      </c>
    </row>
    <row r="35" spans="1:11" ht="12.75" customHeight="1" x14ac:dyDescent="0.25">
      <c r="A35" s="53"/>
      <c r="B35" s="37" t="s">
        <v>32</v>
      </c>
      <c r="C35" s="7" t="s">
        <v>28</v>
      </c>
      <c r="D35" s="8">
        <v>0.2</v>
      </c>
      <c r="E35" s="7" t="s">
        <v>98</v>
      </c>
      <c r="F35" s="5">
        <v>60000</v>
      </c>
      <c r="G35" s="5">
        <f t="shared" si="1"/>
        <v>12000</v>
      </c>
    </row>
    <row r="36" spans="1:11" ht="12.75" customHeight="1" x14ac:dyDescent="0.25">
      <c r="A36" s="53"/>
      <c r="B36" s="37" t="s">
        <v>71</v>
      </c>
      <c r="C36" s="7" t="s">
        <v>28</v>
      </c>
      <c r="D36" s="8">
        <v>0.25</v>
      </c>
      <c r="E36" s="7" t="s">
        <v>97</v>
      </c>
      <c r="F36" s="5">
        <v>320000</v>
      </c>
      <c r="G36" s="5">
        <f t="shared" si="1"/>
        <v>80000</v>
      </c>
    </row>
    <row r="37" spans="1:11" ht="12.75" customHeight="1" x14ac:dyDescent="0.25">
      <c r="A37" s="53"/>
      <c r="B37" s="37" t="s">
        <v>31</v>
      </c>
      <c r="C37" s="7" t="s">
        <v>28</v>
      </c>
      <c r="D37" s="8">
        <v>1</v>
      </c>
      <c r="E37" s="7" t="s">
        <v>99</v>
      </c>
      <c r="F37" s="5">
        <v>25000</v>
      </c>
      <c r="G37" s="5">
        <f t="shared" si="1"/>
        <v>25000</v>
      </c>
    </row>
    <row r="38" spans="1:11" ht="12.75" customHeight="1" x14ac:dyDescent="0.25">
      <c r="A38" s="53"/>
      <c r="B38" s="37" t="s">
        <v>33</v>
      </c>
      <c r="C38" s="7" t="s">
        <v>28</v>
      </c>
      <c r="D38" s="8">
        <v>1</v>
      </c>
      <c r="E38" s="7" t="s">
        <v>99</v>
      </c>
      <c r="F38" s="5">
        <v>25000</v>
      </c>
      <c r="G38" s="5">
        <f t="shared" si="1"/>
        <v>25000</v>
      </c>
    </row>
    <row r="39" spans="1:11" ht="12.75" customHeight="1" x14ac:dyDescent="0.25">
      <c r="A39" s="53"/>
      <c r="B39" s="37" t="s">
        <v>73</v>
      </c>
      <c r="C39" s="7" t="s">
        <v>28</v>
      </c>
      <c r="D39" s="8">
        <v>2</v>
      </c>
      <c r="E39" s="7" t="s">
        <v>105</v>
      </c>
      <c r="F39" s="5">
        <v>25000</v>
      </c>
      <c r="G39" s="5">
        <f t="shared" si="1"/>
        <v>50000</v>
      </c>
    </row>
    <row r="40" spans="1:11" ht="12.75" customHeight="1" x14ac:dyDescent="0.25">
      <c r="A40" s="75"/>
      <c r="B40" s="29" t="s">
        <v>107</v>
      </c>
      <c r="C40" s="7" t="s">
        <v>28</v>
      </c>
      <c r="D40" s="31">
        <v>1</v>
      </c>
      <c r="E40" s="30" t="s">
        <v>29</v>
      </c>
      <c r="F40" s="32">
        <v>25000</v>
      </c>
      <c r="G40" s="32">
        <f t="shared" si="1"/>
        <v>25000</v>
      </c>
    </row>
    <row r="41" spans="1:11" ht="12.75" customHeight="1" x14ac:dyDescent="0.25">
      <c r="A41" s="53"/>
      <c r="B41" s="37" t="s">
        <v>90</v>
      </c>
      <c r="C41" s="7" t="s">
        <v>28</v>
      </c>
      <c r="D41" s="8">
        <v>1</v>
      </c>
      <c r="E41" s="7" t="s">
        <v>29</v>
      </c>
      <c r="F41" s="5">
        <v>200000</v>
      </c>
      <c r="G41" s="5">
        <f t="shared" si="1"/>
        <v>200000</v>
      </c>
    </row>
    <row r="42" spans="1:11" ht="12.75" customHeight="1" x14ac:dyDescent="0.25">
      <c r="A42" s="46"/>
      <c r="B42" s="13" t="s">
        <v>34</v>
      </c>
      <c r="C42" s="14"/>
      <c r="D42" s="14"/>
      <c r="E42" s="14"/>
      <c r="F42" s="15"/>
      <c r="G42" s="16">
        <f>SUM(G33:G41)</f>
        <v>577000</v>
      </c>
    </row>
    <row r="43" spans="1:11" ht="12" customHeight="1" x14ac:dyDescent="0.25">
      <c r="A43" s="41"/>
      <c r="B43" s="70"/>
      <c r="C43" s="71"/>
      <c r="D43" s="71"/>
      <c r="E43" s="71"/>
      <c r="F43" s="72"/>
      <c r="G43" s="72"/>
    </row>
    <row r="44" spans="1:11" ht="12" customHeight="1" x14ac:dyDescent="0.25">
      <c r="A44" s="46"/>
      <c r="B44" s="62" t="s">
        <v>35</v>
      </c>
      <c r="C44" s="63"/>
      <c r="D44" s="64"/>
      <c r="E44" s="64"/>
      <c r="F44" s="65"/>
      <c r="G44" s="65"/>
    </row>
    <row r="45" spans="1:11" ht="24" customHeight="1" x14ac:dyDescent="0.25">
      <c r="A45" s="46"/>
      <c r="B45" s="74" t="s">
        <v>36</v>
      </c>
      <c r="C45" s="74" t="s">
        <v>37</v>
      </c>
      <c r="D45" s="74" t="s">
        <v>38</v>
      </c>
      <c r="E45" s="74" t="s">
        <v>19</v>
      </c>
      <c r="F45" s="74" t="s">
        <v>20</v>
      </c>
      <c r="G45" s="74" t="s">
        <v>21</v>
      </c>
      <c r="K45" s="76"/>
    </row>
    <row r="46" spans="1:11" ht="12.75" x14ac:dyDescent="0.25">
      <c r="A46" s="53"/>
      <c r="B46" s="17" t="s">
        <v>39</v>
      </c>
      <c r="C46" s="18"/>
      <c r="D46" s="18"/>
      <c r="E46" s="18"/>
      <c r="F46" s="18"/>
      <c r="G46" s="18"/>
      <c r="K46" s="76"/>
    </row>
    <row r="47" spans="1:11" ht="12.75" customHeight="1" x14ac:dyDescent="0.25">
      <c r="A47" s="53"/>
      <c r="B47" s="38" t="s">
        <v>40</v>
      </c>
      <c r="C47" s="19" t="s">
        <v>42</v>
      </c>
      <c r="D47" s="20">
        <v>3000</v>
      </c>
      <c r="E47" s="19" t="s">
        <v>98</v>
      </c>
      <c r="F47" s="36">
        <v>500</v>
      </c>
      <c r="G47" s="21">
        <f>F47*D47</f>
        <v>1500000</v>
      </c>
    </row>
    <row r="48" spans="1:11" ht="12.75" customHeight="1" x14ac:dyDescent="0.25">
      <c r="A48" s="53"/>
      <c r="B48" s="22" t="s">
        <v>41</v>
      </c>
      <c r="C48" s="23"/>
      <c r="D48" s="39"/>
      <c r="E48" s="23"/>
      <c r="F48" s="21"/>
      <c r="G48" s="21" t="s">
        <v>79</v>
      </c>
    </row>
    <row r="49" spans="1:11" ht="12.75" customHeight="1" x14ac:dyDescent="0.25">
      <c r="A49" s="53"/>
      <c r="B49" s="38" t="s">
        <v>76</v>
      </c>
      <c r="C49" s="19" t="s">
        <v>42</v>
      </c>
      <c r="D49" s="20">
        <v>500</v>
      </c>
      <c r="E49" s="19" t="s">
        <v>98</v>
      </c>
      <c r="F49" s="21">
        <v>1440</v>
      </c>
      <c r="G49" s="21">
        <v>187500</v>
      </c>
      <c r="I49" s="42" t="s">
        <v>79</v>
      </c>
    </row>
    <row r="50" spans="1:11" ht="12.75" customHeight="1" x14ac:dyDescent="0.25">
      <c r="A50" s="53"/>
      <c r="B50" s="38" t="s">
        <v>83</v>
      </c>
      <c r="C50" s="19" t="s">
        <v>43</v>
      </c>
      <c r="D50" s="20">
        <v>500</v>
      </c>
      <c r="E50" s="19" t="s">
        <v>98</v>
      </c>
      <c r="F50" s="21">
        <v>1500</v>
      </c>
      <c r="G50" s="21">
        <f>(D50*F50)</f>
        <v>750000</v>
      </c>
    </row>
    <row r="51" spans="1:11" ht="12.75" customHeight="1" x14ac:dyDescent="0.25">
      <c r="A51" s="53"/>
      <c r="B51" s="22" t="s">
        <v>44</v>
      </c>
      <c r="C51" s="23"/>
      <c r="D51" s="39"/>
      <c r="E51" s="23"/>
      <c r="F51" s="21"/>
      <c r="G51" s="21"/>
      <c r="J51" s="42" t="s">
        <v>79</v>
      </c>
    </row>
    <row r="52" spans="1:11" ht="12.75" customHeight="1" x14ac:dyDescent="0.25">
      <c r="A52" s="53"/>
      <c r="B52" s="38" t="s">
        <v>74</v>
      </c>
      <c r="C52" s="19" t="s">
        <v>111</v>
      </c>
      <c r="D52" s="20">
        <v>1</v>
      </c>
      <c r="E52" s="19" t="s">
        <v>99</v>
      </c>
      <c r="F52" s="21">
        <v>25000</v>
      </c>
      <c r="G52" s="21">
        <f>(D52*F52)</f>
        <v>25000</v>
      </c>
    </row>
    <row r="53" spans="1:11" ht="12.75" customHeight="1" x14ac:dyDescent="0.25">
      <c r="A53" s="53"/>
      <c r="B53" s="22" t="s">
        <v>77</v>
      </c>
      <c r="C53" s="19"/>
      <c r="D53" s="20"/>
      <c r="E53" s="19"/>
      <c r="F53" s="21"/>
      <c r="G53" s="21"/>
      <c r="K53" s="42" t="s">
        <v>79</v>
      </c>
    </row>
    <row r="54" spans="1:11" ht="12.75" customHeight="1" x14ac:dyDescent="0.25">
      <c r="A54" s="53"/>
      <c r="B54" s="38" t="s">
        <v>75</v>
      </c>
      <c r="C54" s="19" t="s">
        <v>42</v>
      </c>
      <c r="D54" s="20">
        <v>2</v>
      </c>
      <c r="E54" s="19" t="s">
        <v>99</v>
      </c>
      <c r="F54" s="21">
        <v>22320</v>
      </c>
      <c r="G54" s="21">
        <f>(D54*F54)</f>
        <v>44640</v>
      </c>
    </row>
    <row r="55" spans="1:11" ht="12.75" customHeight="1" x14ac:dyDescent="0.25">
      <c r="A55" s="53"/>
      <c r="B55" s="38" t="s">
        <v>91</v>
      </c>
      <c r="C55" s="19" t="s">
        <v>43</v>
      </c>
      <c r="D55" s="20">
        <v>1</v>
      </c>
      <c r="E55" s="19" t="s">
        <v>99</v>
      </c>
      <c r="F55" s="21">
        <v>17390</v>
      </c>
      <c r="G55" s="21">
        <f>F55*D55</f>
        <v>17390</v>
      </c>
      <c r="I55" s="42" t="s">
        <v>79</v>
      </c>
    </row>
    <row r="56" spans="1:11" ht="12.75" customHeight="1" x14ac:dyDescent="0.25">
      <c r="A56" s="75"/>
      <c r="B56" s="33" t="s">
        <v>106</v>
      </c>
      <c r="C56" s="34" t="s">
        <v>111</v>
      </c>
      <c r="D56" s="35">
        <v>3</v>
      </c>
      <c r="E56" s="34" t="s">
        <v>29</v>
      </c>
      <c r="F56" s="36">
        <v>7964</v>
      </c>
      <c r="G56" s="21">
        <f>F56*D56</f>
        <v>23892</v>
      </c>
    </row>
    <row r="57" spans="1:11" ht="12.75" customHeight="1" x14ac:dyDescent="0.25">
      <c r="A57" s="53"/>
      <c r="B57" s="22" t="s">
        <v>45</v>
      </c>
      <c r="C57" s="23"/>
      <c r="D57" s="39"/>
      <c r="E57" s="23"/>
      <c r="F57" s="21"/>
      <c r="G57" s="21"/>
    </row>
    <row r="58" spans="1:11" ht="12.75" customHeight="1" x14ac:dyDescent="0.25">
      <c r="A58" s="53"/>
      <c r="B58" s="38" t="s">
        <v>84</v>
      </c>
      <c r="C58" s="19" t="s">
        <v>111</v>
      </c>
      <c r="D58" s="20">
        <v>0.5</v>
      </c>
      <c r="E58" s="19" t="s">
        <v>100</v>
      </c>
      <c r="F58" s="21">
        <v>45370</v>
      </c>
      <c r="G58" s="21">
        <f t="shared" ref="G58" si="2">D58*F58</f>
        <v>22685</v>
      </c>
    </row>
    <row r="59" spans="1:11" ht="12.75" customHeight="1" x14ac:dyDescent="0.25">
      <c r="A59" s="53"/>
      <c r="B59" s="38" t="s">
        <v>85</v>
      </c>
      <c r="C59" s="19" t="s">
        <v>111</v>
      </c>
      <c r="D59" s="20">
        <v>0.5</v>
      </c>
      <c r="E59" s="19" t="s">
        <v>100</v>
      </c>
      <c r="F59" s="21">
        <v>104060</v>
      </c>
      <c r="G59" s="21">
        <f t="shared" ref="G59" si="3">(D59*F59)</f>
        <v>52030</v>
      </c>
    </row>
    <row r="60" spans="1:11" ht="12.75" customHeight="1" x14ac:dyDescent="0.25">
      <c r="A60" s="77"/>
      <c r="B60" s="24" t="s">
        <v>47</v>
      </c>
      <c r="C60" s="25"/>
      <c r="D60" s="26"/>
      <c r="E60" s="25"/>
      <c r="F60" s="27"/>
      <c r="G60" s="27"/>
    </row>
    <row r="61" spans="1:11" ht="12.75" customHeight="1" x14ac:dyDescent="0.25">
      <c r="A61" s="53"/>
      <c r="B61" s="38" t="s">
        <v>86</v>
      </c>
      <c r="C61" s="19" t="s">
        <v>111</v>
      </c>
      <c r="D61" s="20">
        <v>20</v>
      </c>
      <c r="E61" s="19" t="s">
        <v>101</v>
      </c>
      <c r="F61" s="21">
        <v>3285</v>
      </c>
      <c r="G61" s="21">
        <f>+D61*F61</f>
        <v>65700</v>
      </c>
      <c r="H61" s="42" t="s">
        <v>79</v>
      </c>
      <c r="I61" s="42" t="s">
        <v>79</v>
      </c>
    </row>
    <row r="62" spans="1:11" ht="12" customHeight="1" x14ac:dyDescent="0.25">
      <c r="A62" s="46"/>
      <c r="B62" s="78" t="s">
        <v>46</v>
      </c>
      <c r="C62" s="79"/>
      <c r="D62" s="79"/>
      <c r="E62" s="79"/>
      <c r="F62" s="80"/>
      <c r="G62" s="81">
        <f>SUM(G47:G61)</f>
        <v>2688837</v>
      </c>
    </row>
    <row r="63" spans="1:11" ht="12" customHeight="1" x14ac:dyDescent="0.25">
      <c r="A63" s="41"/>
      <c r="B63" s="70"/>
      <c r="C63" s="71"/>
      <c r="D63" s="71"/>
      <c r="E63" s="82"/>
      <c r="F63" s="72"/>
      <c r="G63" s="65" t="s">
        <v>79</v>
      </c>
    </row>
    <row r="64" spans="1:11" ht="12.75" x14ac:dyDescent="0.25">
      <c r="A64" s="46"/>
      <c r="B64" s="62" t="s">
        <v>47</v>
      </c>
      <c r="C64" s="63"/>
      <c r="D64" s="64"/>
      <c r="E64" s="64"/>
      <c r="F64" s="65"/>
    </row>
    <row r="65" spans="1:10" ht="24" customHeight="1" x14ac:dyDescent="0.25">
      <c r="A65" s="46"/>
      <c r="B65" s="73" t="s">
        <v>48</v>
      </c>
      <c r="C65" s="74" t="s">
        <v>37</v>
      </c>
      <c r="D65" s="74" t="s">
        <v>38</v>
      </c>
      <c r="E65" s="73" t="s">
        <v>19</v>
      </c>
      <c r="F65" s="74" t="s">
        <v>20</v>
      </c>
      <c r="G65" s="73" t="s">
        <v>21</v>
      </c>
    </row>
    <row r="66" spans="1:10" ht="13.5" customHeight="1" x14ac:dyDescent="0.25">
      <c r="A66" s="53"/>
      <c r="B66" s="28" t="s">
        <v>78</v>
      </c>
      <c r="C66" s="25" t="s">
        <v>17</v>
      </c>
      <c r="D66" s="26">
        <v>700</v>
      </c>
      <c r="E66" s="25" t="s">
        <v>29</v>
      </c>
      <c r="F66" s="27">
        <v>282</v>
      </c>
      <c r="G66" s="27">
        <f>+D66*F66</f>
        <v>197400</v>
      </c>
    </row>
    <row r="67" spans="1:10" ht="13.5" customHeight="1" x14ac:dyDescent="0.25">
      <c r="A67" s="75"/>
      <c r="B67" s="28" t="s">
        <v>110</v>
      </c>
      <c r="C67" s="25" t="s">
        <v>111</v>
      </c>
      <c r="D67" s="26">
        <v>3</v>
      </c>
      <c r="E67" s="25" t="s">
        <v>112</v>
      </c>
      <c r="F67" s="27">
        <v>10454</v>
      </c>
      <c r="G67" s="27">
        <f t="shared" ref="G67:G69" si="4">+D67*F67</f>
        <v>31362</v>
      </c>
      <c r="I67" s="42" t="s">
        <v>79</v>
      </c>
    </row>
    <row r="68" spans="1:10" ht="13.5" customHeight="1" x14ac:dyDescent="0.25">
      <c r="A68" s="53"/>
      <c r="B68" s="28" t="s">
        <v>87</v>
      </c>
      <c r="C68" s="25" t="s">
        <v>88</v>
      </c>
      <c r="D68" s="26">
        <v>1</v>
      </c>
      <c r="E68" s="25" t="s">
        <v>89</v>
      </c>
      <c r="F68" s="27">
        <v>200000</v>
      </c>
      <c r="G68" s="27">
        <f t="shared" si="4"/>
        <v>200000</v>
      </c>
      <c r="I68" s="42" t="s">
        <v>79</v>
      </c>
      <c r="J68" s="42" t="s">
        <v>79</v>
      </c>
    </row>
    <row r="69" spans="1:10" ht="13.5" customHeight="1" x14ac:dyDescent="0.25">
      <c r="A69" s="53"/>
      <c r="B69" s="28" t="s">
        <v>95</v>
      </c>
      <c r="C69" s="25" t="s">
        <v>17</v>
      </c>
      <c r="D69" s="26">
        <v>1</v>
      </c>
      <c r="E69" s="25" t="s">
        <v>103</v>
      </c>
      <c r="F69" s="27">
        <v>180000</v>
      </c>
      <c r="G69" s="27">
        <f t="shared" si="4"/>
        <v>180000</v>
      </c>
    </row>
    <row r="70" spans="1:10" ht="12" customHeight="1" x14ac:dyDescent="0.25">
      <c r="A70" s="83"/>
      <c r="B70" s="84" t="s">
        <v>49</v>
      </c>
      <c r="C70" s="85"/>
      <c r="D70" s="85"/>
      <c r="E70" s="85"/>
      <c r="F70" s="86"/>
      <c r="G70" s="87">
        <f>SUM(G66:G68)</f>
        <v>428762</v>
      </c>
    </row>
    <row r="71" spans="1:10" ht="12" customHeight="1" x14ac:dyDescent="0.25">
      <c r="A71" s="41"/>
      <c r="B71" s="88"/>
      <c r="C71" s="88"/>
      <c r="D71" s="88"/>
      <c r="E71" s="88"/>
      <c r="F71" s="89"/>
      <c r="G71" s="89"/>
    </row>
    <row r="72" spans="1:10" ht="12" customHeight="1" x14ac:dyDescent="0.25">
      <c r="A72" s="77"/>
      <c r="B72" s="90" t="s">
        <v>50</v>
      </c>
      <c r="C72" s="91"/>
      <c r="D72" s="91"/>
      <c r="E72" s="91"/>
      <c r="F72" s="91"/>
      <c r="G72" s="139">
        <f>G24+G42+G62+G70</f>
        <v>4619599</v>
      </c>
    </row>
    <row r="73" spans="1:10" ht="12" customHeight="1" x14ac:dyDescent="0.25">
      <c r="A73" s="77"/>
      <c r="B73" s="92" t="s">
        <v>51</v>
      </c>
      <c r="C73" s="93"/>
      <c r="D73" s="93"/>
      <c r="E73" s="93"/>
      <c r="F73" s="93"/>
      <c r="G73" s="140">
        <f>G72*0.05</f>
        <v>230979.95</v>
      </c>
    </row>
    <row r="74" spans="1:10" ht="12" customHeight="1" x14ac:dyDescent="0.25">
      <c r="A74" s="77"/>
      <c r="B74" s="94" t="s">
        <v>52</v>
      </c>
      <c r="C74" s="95"/>
      <c r="D74" s="95"/>
      <c r="E74" s="95"/>
      <c r="F74" s="95"/>
      <c r="G74" s="141">
        <f>G73+G72</f>
        <v>4850578.95</v>
      </c>
    </row>
    <row r="75" spans="1:10" ht="12" customHeight="1" x14ac:dyDescent="0.25">
      <c r="A75" s="77"/>
      <c r="B75" s="92" t="s">
        <v>53</v>
      </c>
      <c r="C75" s="93"/>
      <c r="D75" s="93"/>
      <c r="E75" s="93"/>
      <c r="F75" s="93"/>
      <c r="G75" s="140">
        <f>G12</f>
        <v>5600000</v>
      </c>
    </row>
    <row r="76" spans="1:10" ht="12" customHeight="1" x14ac:dyDescent="0.25">
      <c r="A76" s="77"/>
      <c r="B76" s="96" t="s">
        <v>54</v>
      </c>
      <c r="C76" s="97"/>
      <c r="D76" s="97"/>
      <c r="E76" s="97"/>
      <c r="F76" s="97"/>
      <c r="G76" s="142">
        <f>G75-G74</f>
        <v>749421.04999999981</v>
      </c>
    </row>
    <row r="77" spans="1:10" ht="12.75" customHeight="1" x14ac:dyDescent="0.25">
      <c r="A77" s="77"/>
      <c r="B77" s="98" t="s">
        <v>114</v>
      </c>
      <c r="C77" s="99"/>
      <c r="D77" s="99"/>
      <c r="E77" s="99"/>
      <c r="F77" s="99"/>
      <c r="G77" s="100"/>
    </row>
    <row r="78" spans="1:10" ht="12" customHeight="1" thickBot="1" x14ac:dyDescent="0.3">
      <c r="A78" s="77"/>
      <c r="B78" s="101"/>
      <c r="C78" s="99"/>
      <c r="D78" s="99"/>
      <c r="E78" s="99"/>
      <c r="F78" s="99"/>
      <c r="G78" s="100"/>
    </row>
    <row r="79" spans="1:10" ht="12" customHeight="1" x14ac:dyDescent="0.25">
      <c r="A79" s="77"/>
      <c r="B79" s="102" t="s">
        <v>115</v>
      </c>
      <c r="C79" s="103"/>
      <c r="D79" s="103"/>
      <c r="E79" s="103"/>
      <c r="F79" s="104"/>
      <c r="G79" s="100"/>
    </row>
    <row r="80" spans="1:10" ht="12" customHeight="1" x14ac:dyDescent="0.25">
      <c r="A80" s="77"/>
      <c r="B80" s="105" t="s">
        <v>55</v>
      </c>
      <c r="C80" s="106"/>
      <c r="D80" s="106"/>
      <c r="E80" s="106"/>
      <c r="F80" s="107"/>
      <c r="G80" s="100"/>
    </row>
    <row r="81" spans="1:7" ht="12" customHeight="1" x14ac:dyDescent="0.25">
      <c r="A81" s="77"/>
      <c r="B81" s="105" t="s">
        <v>116</v>
      </c>
      <c r="C81" s="106"/>
      <c r="D81" s="106"/>
      <c r="E81" s="106"/>
      <c r="F81" s="107"/>
      <c r="G81" s="100"/>
    </row>
    <row r="82" spans="1:7" ht="12" customHeight="1" x14ac:dyDescent="0.25">
      <c r="A82" s="77"/>
      <c r="B82" s="105" t="s">
        <v>102</v>
      </c>
      <c r="C82" s="106"/>
      <c r="D82" s="106"/>
      <c r="E82" s="106"/>
      <c r="F82" s="107"/>
      <c r="G82" s="100"/>
    </row>
    <row r="83" spans="1:7" ht="12" customHeight="1" x14ac:dyDescent="0.25">
      <c r="A83" s="77"/>
      <c r="B83" s="105" t="s">
        <v>56</v>
      </c>
      <c r="C83" s="106"/>
      <c r="D83" s="106"/>
      <c r="E83" s="106"/>
      <c r="F83" s="107"/>
      <c r="G83" s="100"/>
    </row>
    <row r="84" spans="1:7" ht="12.75" customHeight="1" x14ac:dyDescent="0.25">
      <c r="A84" s="77"/>
      <c r="B84" s="105" t="s">
        <v>57</v>
      </c>
      <c r="C84" s="106"/>
      <c r="D84" s="106"/>
      <c r="E84" s="106"/>
      <c r="F84" s="107"/>
      <c r="G84" s="100"/>
    </row>
    <row r="85" spans="1:7" ht="12.75" customHeight="1" x14ac:dyDescent="0.25">
      <c r="A85" s="83"/>
      <c r="B85" s="105" t="s">
        <v>58</v>
      </c>
      <c r="C85" s="106"/>
      <c r="D85" s="106"/>
      <c r="E85" s="106"/>
      <c r="F85" s="107"/>
      <c r="G85" s="100"/>
    </row>
    <row r="86" spans="1:7" ht="12.75" customHeight="1" thickBot="1" x14ac:dyDescent="0.3">
      <c r="A86" s="77"/>
      <c r="B86" s="108" t="s">
        <v>94</v>
      </c>
      <c r="C86" s="109"/>
      <c r="D86" s="109"/>
      <c r="E86" s="109"/>
      <c r="F86" s="110"/>
      <c r="G86" s="100"/>
    </row>
    <row r="87" spans="1:7" ht="15" customHeight="1" x14ac:dyDescent="0.25">
      <c r="A87" s="77"/>
      <c r="B87" s="101"/>
      <c r="C87" s="106"/>
      <c r="D87" s="106"/>
      <c r="E87" s="106"/>
      <c r="F87" s="106"/>
      <c r="G87" s="100"/>
    </row>
    <row r="88" spans="1:7" ht="12" customHeight="1" thickBot="1" x14ac:dyDescent="0.3">
      <c r="A88" s="77"/>
      <c r="B88" s="143" t="s">
        <v>59</v>
      </c>
      <c r="C88" s="144"/>
      <c r="D88" s="111"/>
      <c r="E88" s="112"/>
      <c r="F88" s="112"/>
      <c r="G88" s="100"/>
    </row>
    <row r="89" spans="1:7" ht="12" customHeight="1" x14ac:dyDescent="0.25">
      <c r="A89" s="77"/>
      <c r="B89" s="113" t="s">
        <v>48</v>
      </c>
      <c r="C89" s="114" t="s">
        <v>60</v>
      </c>
      <c r="D89" s="115" t="s">
        <v>61</v>
      </c>
      <c r="E89" s="112"/>
      <c r="F89" s="112"/>
      <c r="G89" s="100"/>
    </row>
    <row r="90" spans="1:7" ht="12" customHeight="1" x14ac:dyDescent="0.25">
      <c r="A90" s="77"/>
      <c r="B90" s="116" t="s">
        <v>62</v>
      </c>
      <c r="C90" s="117">
        <f>+G24</f>
        <v>925000</v>
      </c>
      <c r="D90" s="118">
        <f>(C90/C96)</f>
        <v>0.19069888554231243</v>
      </c>
      <c r="E90" s="112"/>
      <c r="F90" s="112"/>
      <c r="G90" s="100"/>
    </row>
    <row r="91" spans="1:7" ht="12" customHeight="1" x14ac:dyDescent="0.25">
      <c r="A91" s="77"/>
      <c r="B91" s="116" t="s">
        <v>63</v>
      </c>
      <c r="C91" s="119">
        <f>+G29</f>
        <v>0</v>
      </c>
      <c r="D91" s="118">
        <v>0</v>
      </c>
      <c r="E91" s="112"/>
      <c r="F91" s="112"/>
      <c r="G91" s="100"/>
    </row>
    <row r="92" spans="1:7" ht="12" customHeight="1" x14ac:dyDescent="0.25">
      <c r="A92" s="77"/>
      <c r="B92" s="116" t="s">
        <v>64</v>
      </c>
      <c r="C92" s="117">
        <f>+G42</f>
        <v>577000</v>
      </c>
      <c r="D92" s="118">
        <f>(C92/C96)</f>
        <v>0.11895487238693435</v>
      </c>
      <c r="E92" s="112"/>
      <c r="F92" s="112"/>
      <c r="G92" s="100"/>
    </row>
    <row r="93" spans="1:7" ht="12" customHeight="1" x14ac:dyDescent="0.25">
      <c r="A93" s="77"/>
      <c r="B93" s="116" t="s">
        <v>36</v>
      </c>
      <c r="C93" s="117">
        <f>+G62</f>
        <v>2688837</v>
      </c>
      <c r="D93" s="118">
        <f>(C93/C96)</f>
        <v>0.55433321005938885</v>
      </c>
      <c r="E93" s="112"/>
      <c r="F93" s="112"/>
      <c r="G93" s="100"/>
    </row>
    <row r="94" spans="1:7" ht="12" customHeight="1" x14ac:dyDescent="0.25">
      <c r="A94" s="77"/>
      <c r="B94" s="116" t="s">
        <v>65</v>
      </c>
      <c r="C94" s="120">
        <f>+G70</f>
        <v>428762</v>
      </c>
      <c r="D94" s="118">
        <f>(C94/C96)</f>
        <v>8.8393984392316716E-2</v>
      </c>
      <c r="E94" s="121"/>
      <c r="F94" s="121"/>
      <c r="G94" s="100"/>
    </row>
    <row r="95" spans="1:7" ht="12.75" customHeight="1" x14ac:dyDescent="0.25">
      <c r="A95" s="77"/>
      <c r="B95" s="116" t="s">
        <v>66</v>
      </c>
      <c r="C95" s="120">
        <f>+G73</f>
        <v>230979.95</v>
      </c>
      <c r="D95" s="118">
        <f>(C95/C96)</f>
        <v>4.7619047619047616E-2</v>
      </c>
      <c r="E95" s="121"/>
      <c r="F95" s="121"/>
      <c r="G95" s="100"/>
    </row>
    <row r="96" spans="1:7" ht="12" customHeight="1" thickBot="1" x14ac:dyDescent="0.3">
      <c r="A96" s="77"/>
      <c r="B96" s="122" t="s">
        <v>67</v>
      </c>
      <c r="C96" s="123">
        <f>SUM(C90:C95)</f>
        <v>4850578.95</v>
      </c>
      <c r="D96" s="124">
        <f>SUM(D90:D95)</f>
        <v>1</v>
      </c>
      <c r="E96" s="121"/>
      <c r="F96" s="121"/>
      <c r="G96" s="100"/>
    </row>
    <row r="97" spans="1:7" ht="12.75" customHeight="1" x14ac:dyDescent="0.25">
      <c r="A97" s="77"/>
      <c r="B97" s="101"/>
      <c r="C97" s="99"/>
      <c r="D97" s="99"/>
      <c r="E97" s="99"/>
      <c r="F97" s="99"/>
      <c r="G97" s="100"/>
    </row>
    <row r="98" spans="1:7" ht="12" customHeight="1" x14ac:dyDescent="0.25">
      <c r="A98" s="77"/>
      <c r="B98" s="40"/>
      <c r="C98" s="99"/>
      <c r="D98" s="99"/>
      <c r="E98" s="99"/>
      <c r="F98" s="99"/>
      <c r="G98" s="100"/>
    </row>
    <row r="99" spans="1:7" ht="12" customHeight="1" thickBot="1" x14ac:dyDescent="0.3">
      <c r="A99" s="125"/>
      <c r="B99" s="126"/>
      <c r="C99" s="127" t="s">
        <v>96</v>
      </c>
      <c r="D99" s="128"/>
      <c r="E99" s="129"/>
      <c r="F99" s="130"/>
      <c r="G99" s="131"/>
    </row>
    <row r="100" spans="1:7" ht="12.75" customHeight="1" x14ac:dyDescent="0.25">
      <c r="A100" s="77"/>
      <c r="B100" s="132" t="s">
        <v>80</v>
      </c>
      <c r="C100" s="133">
        <v>600</v>
      </c>
      <c r="D100" s="133">
        <v>700</v>
      </c>
      <c r="E100" s="134">
        <v>800</v>
      </c>
      <c r="F100" s="135"/>
      <c r="G100" s="131"/>
    </row>
    <row r="101" spans="1:7" ht="15.6" customHeight="1" thickBot="1" x14ac:dyDescent="0.3">
      <c r="A101" s="77"/>
      <c r="B101" s="122" t="s">
        <v>81</v>
      </c>
      <c r="C101" s="123">
        <f>(G74/C100)</f>
        <v>8084.2982500000007</v>
      </c>
      <c r="D101" s="123">
        <f>(G74/D100)</f>
        <v>6929.3985000000002</v>
      </c>
      <c r="E101" s="136">
        <f>(G74/E100)</f>
        <v>6063.2236874999999</v>
      </c>
      <c r="F101" s="135"/>
      <c r="G101" s="106"/>
    </row>
    <row r="102" spans="1:7" ht="11.25" customHeight="1" x14ac:dyDescent="0.25">
      <c r="A102" s="77"/>
      <c r="B102" s="98" t="s">
        <v>68</v>
      </c>
      <c r="C102" s="106"/>
      <c r="D102" s="106"/>
      <c r="E102" s="106"/>
      <c r="F102" s="106"/>
    </row>
  </sheetData>
  <mergeCells count="8">
    <mergeCell ref="B88:C88"/>
    <mergeCell ref="E13:F13"/>
    <mergeCell ref="E11:F11"/>
    <mergeCell ref="E10:F10"/>
    <mergeCell ref="E9:F9"/>
    <mergeCell ref="E14:F14"/>
    <mergeCell ref="E15:F15"/>
    <mergeCell ref="B17:G17"/>
  </mergeCells>
  <pageMargins left="0.74803149606299213" right="0.74803149606299213" top="0.98425196850393704" bottom="0.98425196850393704" header="0" footer="0"/>
  <pageSetup paperSize="14" scale="83" fitToHeight="2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Papa Cuaresmera</vt:lpstr>
      <vt:lpstr>'Papa Cuaresmera'!Área_de_impresión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2022-06-20T17:06:10Z</cp:lastPrinted>
  <dcterms:created xsi:type="dcterms:W3CDTF">2020-11-27T12:49:26Z</dcterms:created>
  <dcterms:modified xsi:type="dcterms:W3CDTF">2022-06-22T15:03:52Z</dcterms:modified>
</cp:coreProperties>
</file>