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Papa Temprana" sheetId="1" r:id="rId1"/>
  </sheets>
  <definedNames>
    <definedName name="_xlnm.Print_Area" localSheetId="0">'Papa Temprana'!$A$1:$G$97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49" i="1"/>
  <c r="G50" i="1"/>
  <c r="G52" i="1"/>
  <c r="G53" i="1"/>
  <c r="G55" i="1"/>
  <c r="G57" i="1"/>
  <c r="G59" i="1"/>
  <c r="G45" i="1"/>
  <c r="G40" i="1"/>
  <c r="G35" i="1"/>
  <c r="G36" i="1"/>
  <c r="G37" i="1"/>
  <c r="G38" i="1"/>
  <c r="G39" i="1"/>
  <c r="G22" i="1"/>
  <c r="G23" i="1"/>
  <c r="G25" i="1" s="1"/>
  <c r="G24" i="1"/>
  <c r="G21" i="1"/>
  <c r="G11" i="1"/>
  <c r="G12" i="1" s="1"/>
  <c r="G60" i="1" l="1"/>
  <c r="G34" i="1"/>
  <c r="C87" i="1" l="1"/>
  <c r="G70" i="1"/>
  <c r="G65" i="1"/>
  <c r="C89" i="1" s="1"/>
  <c r="C85" i="1" l="1"/>
  <c r="C88" i="1" l="1"/>
  <c r="G67" i="1"/>
  <c r="G30" i="1"/>
  <c r="G68" i="1" l="1"/>
  <c r="G69" i="1" l="1"/>
  <c r="G71" i="1" s="1"/>
  <c r="C90" i="1"/>
  <c r="C96" i="1" l="1"/>
  <c r="C91" i="1"/>
  <c r="D90" i="1" s="1"/>
  <c r="D96" i="1"/>
  <c r="E96" i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<sst xmlns="http://schemas.openxmlformats.org/spreadsheetml/2006/main" count="160" uniqueCount="113">
  <si>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</si>
  <si>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</si>
  <si>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</si>
  <si>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</si>
  <si>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</si>
  <si>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</si>
  <si>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</si>
  <si>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</si>
  <si>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</si>
  <si>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</si>
  <si>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</si>
  <si>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</si>
  <si>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</si>
  <si>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</si>
  <si>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</si>
  <si>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</si>
  <si>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</si>
  <si>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</si>
  <si>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</si>
  <si>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</si>
  <si>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</si>
  <si>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</si>
  <si>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</si>
  <si>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</si>
  <si>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</si>
  <si>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</si>
  <si>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</si>
  <si>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</si>
  <si>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</si>
  <si>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</si>
  <si>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</si>
  <si>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</si>
  <si>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</si>
  <si>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</si>
  <si>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</si>
  <si>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</si>
  <si>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</si>
  <si>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</si>
  <si>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</si>
  <si>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</si>
  <si>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</si>
  <si>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</si>
  <si>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</si>
  <si>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</si>
  <si>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</si>
  <si>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</si>
  <si>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</si>
  <si>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</si>
  <si>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</si>
  <si>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</si>
  <si>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</si>
  <si>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</si>
  <si>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</si>
  <si>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</si>
  <si>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</si>
  <si>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</si>
  <si>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</si>
  <si>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</si>
  <si>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</si>
  <si>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</si>
  <si>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</si>
  <si>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</si>
  <si>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</si>
  <si>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Octubre</t>
  </si>
  <si>
    <t>Diciembre</t>
  </si>
  <si>
    <t>Enero</t>
  </si>
  <si>
    <t>FUNGICIDAS</t>
  </si>
  <si>
    <t>Bravo 720</t>
  </si>
  <si>
    <t>noviembre</t>
  </si>
  <si>
    <t>PRECIO ESPERADO ($/KG)</t>
  </si>
  <si>
    <t>PLANTAS O SEMILLAS</t>
  </si>
  <si>
    <t>KELPAK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</si>
  <si>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</si>
  <si>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</si>
  <si>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</si>
  <si>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</si>
  <si>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</si>
  <si>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RENDIMIENTO (Kg/Há.)</t>
  </si>
  <si>
    <t>PAPA TEMPRANA</t>
  </si>
  <si>
    <t>Pukara</t>
  </si>
  <si>
    <t>Medio</t>
  </si>
  <si>
    <t>Lib. B. O'Higgins</t>
  </si>
  <si>
    <t>Mercado interno</t>
  </si>
  <si>
    <t>Nov.-Dic.</t>
  </si>
  <si>
    <t>Heladas, sequía</t>
  </si>
  <si>
    <t>Aplicaciónes de Foliares (3)</t>
  </si>
  <si>
    <t>Riego</t>
  </si>
  <si>
    <t>Sep - Nov</t>
  </si>
  <si>
    <t>Cosecha y Ensacado</t>
  </si>
  <si>
    <t>Carga</t>
  </si>
  <si>
    <t>Aplicación de herbicida</t>
  </si>
  <si>
    <t>septiembre</t>
  </si>
  <si>
    <t>Rastraje (2)</t>
  </si>
  <si>
    <t>Siembra mecanizada</t>
  </si>
  <si>
    <t>Aporca</t>
  </si>
  <si>
    <t>Acarreo</t>
  </si>
  <si>
    <t>Semilla papa x 25kg</t>
  </si>
  <si>
    <t>Sacos</t>
  </si>
  <si>
    <t>Mezcla papera</t>
  </si>
  <si>
    <t>Kg</t>
  </si>
  <si>
    <t>Sep - Oct</t>
  </si>
  <si>
    <t>Urea</t>
  </si>
  <si>
    <t>TERRASORB FOLIAR</t>
  </si>
  <si>
    <t>Lt</t>
  </si>
  <si>
    <t>Amistar Top</t>
  </si>
  <si>
    <t>octubre</t>
  </si>
  <si>
    <t>Karate Zeon.</t>
  </si>
  <si>
    <t>oct - nov</t>
  </si>
  <si>
    <t>Sacos Paperos</t>
  </si>
  <si>
    <t>7.Semilla corriente.</t>
  </si>
  <si>
    <t>Bectra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</si>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</sst>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8" applyFont="0" applyFill="0" applyBorder="0" applyAlignment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7" borderId="18" xfId="0" applyFont="1" applyFill="1" applyBorder="1" applyAlignment="1"/>
    <xf numFmtId="49" fontId="12" fillId="8" borderId="19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6" fillId="2" borderId="18" xfId="0" applyNumberFormat="1" applyFont="1" applyFill="1" applyBorder="1" applyAlignment="1">
      <alignment vertical="center"/>
    </xf>
    <xf numFmtId="0" fontId="14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8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7" fillId="9" borderId="18" xfId="0" applyNumberFormat="1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wrapText="1"/>
    </xf>
    <xf numFmtId="0" fontId="19" fillId="0" borderId="54" xfId="0" applyFont="1" applyFill="1" applyBorder="1" applyAlignment="1">
      <alignment wrapText="1"/>
    </xf>
    <xf numFmtId="0" fontId="19" fillId="0" borderId="54" xfId="0" applyFont="1" applyFill="1" applyBorder="1" applyAlignment="1">
      <alignment horizontal="center" wrapText="1"/>
    </xf>
    <xf numFmtId="3" fontId="19" fillId="0" borderId="54" xfId="2" applyNumberFormat="1" applyFont="1" applyFill="1" applyBorder="1" applyAlignment="1">
      <alignment horizontal="center" wrapText="1"/>
    </xf>
    <xf numFmtId="0" fontId="19" fillId="0" borderId="54" xfId="0" applyFont="1" applyFill="1" applyBorder="1"/>
    <xf numFmtId="0" fontId="19" fillId="0" borderId="54" xfId="0" applyFont="1" applyFill="1" applyBorder="1" applyAlignment="1">
      <alignment horizont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19" fillId="0" borderId="54" xfId="0" applyFont="1" applyFill="1" applyBorder="1" applyAlignment="1"/>
    <xf numFmtId="43" fontId="21" fillId="10" borderId="54" xfId="1" applyFont="1" applyFill="1" applyBorder="1" applyAlignment="1">
      <alignment horizontal="center"/>
    </xf>
    <xf numFmtId="0" fontId="21" fillId="10" borderId="54" xfId="1" applyNumberFormat="1" applyFont="1" applyFill="1" applyBorder="1" applyAlignment="1">
      <alignment horizontal="center"/>
    </xf>
    <xf numFmtId="0" fontId="21" fillId="10" borderId="54" xfId="0" applyFont="1" applyFill="1" applyBorder="1" applyAlignment="1">
      <alignment horizontal="center"/>
    </xf>
    <xf numFmtId="3" fontId="21" fillId="0" borderId="54" xfId="0" applyNumberFormat="1" applyFont="1" applyBorder="1" applyAlignment="1">
      <alignment horizontal="center"/>
    </xf>
    <xf numFmtId="165" fontId="12" fillId="8" borderId="35" xfId="0" applyNumberFormat="1" applyFont="1" applyFill="1" applyBorder="1" applyAlignment="1">
      <alignment horizontal="center" vertical="center"/>
    </xf>
    <xf numFmtId="165" fontId="12" fillId="8" borderId="36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vertical="center" wrapText="1"/>
    </xf>
    <xf numFmtId="0" fontId="2" fillId="2" borderId="60" xfId="0" applyFont="1" applyFill="1" applyBorder="1" applyAlignment="1"/>
    <xf numFmtId="0" fontId="5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/>
    <xf numFmtId="14" fontId="2" fillId="2" borderId="55" xfId="0" applyNumberFormat="1" applyFont="1" applyFill="1" applyBorder="1" applyAlignment="1"/>
    <xf numFmtId="3" fontId="19" fillId="0" borderId="57" xfId="0" applyNumberFormat="1" applyFont="1" applyFill="1" applyBorder="1" applyAlignment="1">
      <alignment horizontal="center" vertical="center" wrapText="1"/>
    </xf>
    <xf numFmtId="17" fontId="19" fillId="0" borderId="57" xfId="0" applyNumberFormat="1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11" borderId="54" xfId="0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26"/>
      <c r="D8" s="2"/>
      <c r="E8" s="4"/>
      <c r="F8" s="4"/>
      <c r="G8" s="4"/>
    </row>
    <row r="9" spans="1:7" ht="12" customHeight="1">
      <c r="A9" s="5"/>
      <c r="B9" s="122" t="s">
        <v>0</v>
      </c>
      <c r="C9" s="110" t="s">
        <v>78</v>
      </c>
      <c r="D9" s="124"/>
      <c r="E9" s="139" t="s">
        <v>77</v>
      </c>
      <c r="F9" s="140"/>
      <c r="G9" s="128">
        <v>20000</v>
      </c>
    </row>
    <row r="10" spans="1:7" ht="21.75" customHeight="1">
      <c r="A10" s="59"/>
      <c r="B10" s="123" t="s">
        <v>1</v>
      </c>
      <c r="C10" s="131" t="s">
        <v>79</v>
      </c>
      <c r="D10" s="125"/>
      <c r="E10" s="137" t="s">
        <v>2</v>
      </c>
      <c r="F10" s="138"/>
      <c r="G10" s="129">
        <v>44896</v>
      </c>
    </row>
    <row r="11" spans="1:7" ht="18" customHeight="1">
      <c r="A11" s="59"/>
      <c r="B11" s="123" t="s">
        <v>58</v>
      </c>
      <c r="C11" s="131" t="s">
        <v>80</v>
      </c>
      <c r="D11" s="125"/>
      <c r="E11" s="137" t="s">
        <v>69</v>
      </c>
      <c r="F11" s="138"/>
      <c r="G11" s="128">
        <f>269*1.19</f>
        <v>320.11</v>
      </c>
    </row>
    <row r="12" spans="1:7" ht="11.25" customHeight="1">
      <c r="A12" s="59"/>
      <c r="B12" s="123" t="s">
        <v>59</v>
      </c>
      <c r="C12" s="131" t="s">
        <v>81</v>
      </c>
      <c r="D12" s="125"/>
      <c r="E12" s="145" t="s">
        <v>3</v>
      </c>
      <c r="F12" s="146"/>
      <c r="G12" s="128">
        <f>G9*G11</f>
        <v>6402200</v>
      </c>
    </row>
    <row r="13" spans="1:7" ht="27" customHeight="1">
      <c r="A13" s="59"/>
      <c r="B13" s="123" t="s">
        <v>60</v>
      </c>
      <c r="C13" s="131" t="s">
        <v>61</v>
      </c>
      <c r="D13" s="125"/>
      <c r="E13" s="135" t="s">
        <v>4</v>
      </c>
      <c r="F13" s="136"/>
      <c r="G13" s="130" t="s">
        <v>82</v>
      </c>
    </row>
    <row r="14" spans="1:7" ht="13.5" customHeight="1">
      <c r="A14" s="59"/>
      <c r="B14" s="123" t="s">
        <v>5</v>
      </c>
      <c r="C14" s="131" t="s">
        <v>112</v>
      </c>
      <c r="D14" s="125"/>
      <c r="E14" s="135" t="s">
        <v>6</v>
      </c>
      <c r="F14" s="136"/>
      <c r="G14" s="129" t="s">
        <v>83</v>
      </c>
    </row>
    <row r="15" spans="1:7" ht="25.5" customHeight="1">
      <c r="A15" s="59"/>
      <c r="B15" s="123" t="s">
        <v>7</v>
      </c>
      <c r="C15" s="132" t="s">
        <v>111</v>
      </c>
      <c r="D15" s="125"/>
      <c r="E15" s="141" t="s">
        <v>8</v>
      </c>
      <c r="F15" s="142"/>
      <c r="G15" s="130" t="s">
        <v>84</v>
      </c>
    </row>
    <row r="16" spans="1:7" ht="12" customHeight="1">
      <c r="A16" s="2"/>
      <c r="B16" s="105"/>
      <c r="C16" s="127"/>
      <c r="D16" s="6"/>
      <c r="E16" s="7"/>
      <c r="F16" s="7"/>
      <c r="G16" s="8"/>
    </row>
    <row r="17" spans="1:11" ht="12" customHeight="1">
      <c r="A17" s="9"/>
      <c r="B17" s="143" t="s">
        <v>9</v>
      </c>
      <c r="C17" s="144"/>
      <c r="D17" s="144"/>
      <c r="E17" s="144"/>
      <c r="F17" s="144"/>
      <c r="G17" s="144"/>
    </row>
    <row r="18" spans="1:11" ht="12" customHeight="1">
      <c r="A18" s="2"/>
      <c r="B18" s="10"/>
      <c r="C18" s="11"/>
      <c r="D18" s="11"/>
      <c r="E18" s="11"/>
      <c r="F18" s="12"/>
      <c r="G18" s="12"/>
    </row>
    <row r="19" spans="1:11" ht="12" customHeight="1">
      <c r="A19" s="5"/>
      <c r="B19" s="13" t="s">
        <v>10</v>
      </c>
      <c r="C19" s="14"/>
      <c r="D19" s="15"/>
      <c r="E19" s="15"/>
      <c r="F19" s="15"/>
      <c r="G19" s="15"/>
    </row>
    <row r="20" spans="1:11" ht="24" customHeight="1">
      <c r="A20" s="9"/>
      <c r="B20" s="16" t="s">
        <v>11</v>
      </c>
      <c r="C20" s="16" t="s">
        <v>12</v>
      </c>
      <c r="D20" s="16" t="s">
        <v>13</v>
      </c>
      <c r="E20" s="16" t="s">
        <v>14</v>
      </c>
      <c r="F20" s="16" t="s">
        <v>15</v>
      </c>
      <c r="G20" s="16" t="s">
        <v>16</v>
      </c>
    </row>
    <row r="21" spans="1:11" ht="12.75" customHeight="1">
      <c r="A21" s="9"/>
      <c r="B21" s="106" t="s">
        <v>85</v>
      </c>
      <c r="C21" s="107" t="s">
        <v>17</v>
      </c>
      <c r="D21" s="107">
        <v>2</v>
      </c>
      <c r="E21" s="107" t="s">
        <v>72</v>
      </c>
      <c r="F21" s="108">
        <v>22000</v>
      </c>
      <c r="G21" s="108">
        <f>+F21*D21</f>
        <v>44000</v>
      </c>
    </row>
    <row r="22" spans="1:11" ht="15">
      <c r="A22" s="9"/>
      <c r="B22" s="106" t="s">
        <v>86</v>
      </c>
      <c r="C22" s="107" t="s">
        <v>17</v>
      </c>
      <c r="D22" s="107">
        <v>6</v>
      </c>
      <c r="E22" s="107" t="s">
        <v>87</v>
      </c>
      <c r="F22" s="108">
        <v>22000</v>
      </c>
      <c r="G22" s="108">
        <f t="shared" ref="G22:G24" si="0">+F22*D22</f>
        <v>132000</v>
      </c>
    </row>
    <row r="23" spans="1:11" ht="12.75" customHeight="1">
      <c r="A23" s="9"/>
      <c r="B23" s="115" t="s">
        <v>88</v>
      </c>
      <c r="C23" s="107" t="s">
        <v>17</v>
      </c>
      <c r="D23" s="107">
        <v>22</v>
      </c>
      <c r="E23" s="107" t="s">
        <v>64</v>
      </c>
      <c r="F23" s="108">
        <v>40000</v>
      </c>
      <c r="G23" s="108">
        <f t="shared" si="0"/>
        <v>880000</v>
      </c>
    </row>
    <row r="24" spans="1:11" ht="12.75" customHeight="1">
      <c r="A24" s="9"/>
      <c r="B24" s="106" t="s">
        <v>89</v>
      </c>
      <c r="C24" s="107" t="s">
        <v>17</v>
      </c>
      <c r="D24" s="107">
        <v>4</v>
      </c>
      <c r="E24" s="107" t="s">
        <v>64</v>
      </c>
      <c r="F24" s="108">
        <v>25000</v>
      </c>
      <c r="G24" s="108">
        <f t="shared" si="0"/>
        <v>100000</v>
      </c>
    </row>
    <row r="25" spans="1:11" ht="12.75" customHeight="1">
      <c r="A25" s="9"/>
      <c r="B25" s="17" t="s">
        <v>18</v>
      </c>
      <c r="C25" s="18"/>
      <c r="D25" s="18"/>
      <c r="E25" s="18"/>
      <c r="F25" s="19"/>
      <c r="G25" s="20">
        <f>SUM(G21:G24)</f>
        <v>1156000</v>
      </c>
    </row>
    <row r="26" spans="1:11" ht="14.25" customHeight="1">
      <c r="A26" s="9"/>
      <c r="B26" s="10"/>
      <c r="C26" s="12"/>
      <c r="D26" s="12"/>
      <c r="E26" s="12"/>
      <c r="F26" s="21"/>
      <c r="G26" s="21"/>
    </row>
    <row r="27" spans="1:11" ht="12.75" customHeight="1">
      <c r="A27" s="9"/>
      <c r="B27" s="22" t="s">
        <v>19</v>
      </c>
      <c r="C27" s="23"/>
      <c r="D27" s="24"/>
      <c r="E27" s="24"/>
      <c r="F27" s="25"/>
      <c r="G27" s="25"/>
    </row>
    <row r="28" spans="1:11" ht="25.5" customHeight="1">
      <c r="A28" s="5"/>
      <c r="B28" s="26" t="s">
        <v>11</v>
      </c>
      <c r="C28" s="27" t="s">
        <v>12</v>
      </c>
      <c r="D28" s="27" t="s">
        <v>13</v>
      </c>
      <c r="E28" s="26" t="s">
        <v>14</v>
      </c>
      <c r="F28" s="27" t="s">
        <v>15</v>
      </c>
      <c r="G28" s="26" t="s">
        <v>16</v>
      </c>
    </row>
    <row r="29" spans="1:11" ht="12" customHeight="1">
      <c r="A29" s="2"/>
      <c r="B29" s="28"/>
      <c r="C29" s="29"/>
      <c r="D29" s="29"/>
      <c r="E29" s="29"/>
      <c r="F29" s="103"/>
      <c r="G29" s="103"/>
    </row>
    <row r="30" spans="1:11" ht="12" customHeight="1">
      <c r="A30" s="5"/>
      <c r="B30" s="30" t="s">
        <v>20</v>
      </c>
      <c r="C30" s="31"/>
      <c r="D30" s="31"/>
      <c r="E30" s="31"/>
      <c r="F30" s="32"/>
      <c r="G30" s="104">
        <f>SUM(G29)</f>
        <v>0</v>
      </c>
    </row>
    <row r="31" spans="1:11" ht="15.75" customHeight="1">
      <c r="A31" s="5"/>
      <c r="B31" s="33"/>
      <c r="C31" s="34"/>
      <c r="D31" s="34"/>
      <c r="E31" s="34"/>
      <c r="F31" s="35"/>
      <c r="G31" s="35"/>
      <c r="K31" s="102"/>
    </row>
    <row r="32" spans="1:11" ht="12.75" customHeight="1">
      <c r="A32" s="9"/>
      <c r="B32" s="22" t="s">
        <v>21</v>
      </c>
      <c r="C32" s="23"/>
      <c r="D32" s="24"/>
      <c r="E32" s="24"/>
      <c r="F32" s="25"/>
      <c r="G32" s="25"/>
      <c r="K32" s="102"/>
    </row>
    <row r="33" spans="1:7" ht="21" customHeight="1">
      <c r="A33" s="9"/>
      <c r="B33" s="36" t="s">
        <v>11</v>
      </c>
      <c r="C33" s="36" t="s">
        <v>12</v>
      </c>
      <c r="D33" s="36" t="s">
        <v>13</v>
      </c>
      <c r="E33" s="36" t="s">
        <v>14</v>
      </c>
      <c r="F33" s="37" t="s">
        <v>15</v>
      </c>
      <c r="G33" s="36" t="s">
        <v>16</v>
      </c>
    </row>
    <row r="34" spans="1:7" ht="12.75" customHeight="1">
      <c r="A34" s="9"/>
      <c r="B34" s="115" t="s">
        <v>90</v>
      </c>
      <c r="C34" s="107" t="s">
        <v>22</v>
      </c>
      <c r="D34" s="107">
        <v>0.06</v>
      </c>
      <c r="E34" s="107" t="s">
        <v>91</v>
      </c>
      <c r="F34" s="108">
        <v>376992.00000000006</v>
      </c>
      <c r="G34" s="108">
        <f>F34*D34</f>
        <v>22619.520000000004</v>
      </c>
    </row>
    <row r="35" spans="1:7" ht="12.75" customHeight="1">
      <c r="A35" s="9"/>
      <c r="B35" s="115" t="s">
        <v>23</v>
      </c>
      <c r="C35" s="107" t="s">
        <v>22</v>
      </c>
      <c r="D35" s="107">
        <v>0.25</v>
      </c>
      <c r="E35" s="107" t="s">
        <v>72</v>
      </c>
      <c r="F35" s="108">
        <v>392700.00000000006</v>
      </c>
      <c r="G35" s="108">
        <f t="shared" ref="G35:G39" si="1">F35*D35</f>
        <v>98175.000000000015</v>
      </c>
    </row>
    <row r="36" spans="1:7" ht="12.75" customHeight="1">
      <c r="A36" s="9"/>
      <c r="B36" s="115" t="s">
        <v>92</v>
      </c>
      <c r="C36" s="107" t="s">
        <v>22</v>
      </c>
      <c r="D36" s="107">
        <v>0.26</v>
      </c>
      <c r="E36" s="107" t="s">
        <v>72</v>
      </c>
      <c r="F36" s="108">
        <v>366520.00000000006</v>
      </c>
      <c r="G36" s="108">
        <f t="shared" si="1"/>
        <v>95295.200000000012</v>
      </c>
    </row>
    <row r="37" spans="1:7" ht="12.75" customHeight="1">
      <c r="A37" s="9"/>
      <c r="B37" s="115" t="s">
        <v>93</v>
      </c>
      <c r="C37" s="107" t="s">
        <v>22</v>
      </c>
      <c r="D37" s="107">
        <v>0.17</v>
      </c>
      <c r="E37" s="107" t="s">
        <v>62</v>
      </c>
      <c r="F37" s="108">
        <v>549780</v>
      </c>
      <c r="G37" s="108">
        <f t="shared" si="1"/>
        <v>93462.6</v>
      </c>
    </row>
    <row r="38" spans="1:7" ht="12.75" customHeight="1">
      <c r="A38" s="9"/>
      <c r="B38" s="115" t="s">
        <v>94</v>
      </c>
      <c r="C38" s="107" t="s">
        <v>22</v>
      </c>
      <c r="D38" s="107">
        <v>0.2</v>
      </c>
      <c r="E38" s="107" t="s">
        <v>63</v>
      </c>
      <c r="F38" s="108">
        <v>229075.00000000003</v>
      </c>
      <c r="G38" s="108">
        <f t="shared" si="1"/>
        <v>45815.000000000007</v>
      </c>
    </row>
    <row r="39" spans="1:7" ht="12" customHeight="1">
      <c r="A39" s="59"/>
      <c r="B39" s="115" t="s">
        <v>95</v>
      </c>
      <c r="C39" s="107" t="s">
        <v>22</v>
      </c>
      <c r="D39" s="107">
        <v>0.5</v>
      </c>
      <c r="E39" s="107" t="s">
        <v>64</v>
      </c>
      <c r="F39" s="108">
        <v>104720.00000000001</v>
      </c>
      <c r="G39" s="108">
        <f t="shared" si="1"/>
        <v>52360.000000000007</v>
      </c>
    </row>
    <row r="40" spans="1:7" ht="12" customHeight="1">
      <c r="A40" s="59"/>
      <c r="B40" s="111" t="s">
        <v>24</v>
      </c>
      <c r="C40" s="112"/>
      <c r="D40" s="112"/>
      <c r="E40" s="112"/>
      <c r="F40" s="113"/>
      <c r="G40" s="114">
        <f>SUM(G34:G39)</f>
        <v>407727.32000000007</v>
      </c>
    </row>
    <row r="41" spans="1:7" ht="12" customHeight="1">
      <c r="A41" s="59"/>
      <c r="B41" s="33"/>
      <c r="C41" s="34"/>
      <c r="D41" s="34"/>
      <c r="E41" s="34"/>
      <c r="F41" s="35"/>
      <c r="G41" s="35"/>
    </row>
    <row r="42" spans="1:7" ht="12" customHeight="1">
      <c r="A42" s="59"/>
      <c r="B42" s="22" t="s">
        <v>25</v>
      </c>
      <c r="C42" s="23"/>
      <c r="D42" s="24"/>
      <c r="E42" s="24"/>
      <c r="F42" s="25"/>
      <c r="G42" s="25"/>
    </row>
    <row r="43" spans="1:7" ht="24" customHeight="1">
      <c r="A43" s="59"/>
      <c r="B43" s="37" t="s">
        <v>26</v>
      </c>
      <c r="C43" s="37" t="s">
        <v>27</v>
      </c>
      <c r="D43" s="37" t="s">
        <v>28</v>
      </c>
      <c r="E43" s="37" t="s">
        <v>14</v>
      </c>
      <c r="F43" s="37" t="s">
        <v>15</v>
      </c>
      <c r="G43" s="37" t="s">
        <v>16</v>
      </c>
    </row>
    <row r="44" spans="1:7" ht="12.75" customHeight="1">
      <c r="A44" s="59"/>
      <c r="B44" s="106" t="s">
        <v>70</v>
      </c>
      <c r="C44" s="116"/>
      <c r="D44" s="117"/>
      <c r="E44" s="118"/>
      <c r="F44" s="119"/>
      <c r="G44" s="119"/>
    </row>
    <row r="45" spans="1:7" ht="15" customHeight="1">
      <c r="A45" s="59"/>
      <c r="B45" s="106" t="s">
        <v>96</v>
      </c>
      <c r="C45" s="107" t="s">
        <v>97</v>
      </c>
      <c r="D45" s="107">
        <v>140</v>
      </c>
      <c r="E45" s="107" t="s">
        <v>72</v>
      </c>
      <c r="F45" s="108">
        <v>9000</v>
      </c>
      <c r="G45" s="108">
        <f>+F45*D45</f>
        <v>1260000</v>
      </c>
    </row>
    <row r="46" spans="1:7" ht="12" customHeight="1">
      <c r="A46" s="59"/>
      <c r="B46" s="106" t="s">
        <v>29</v>
      </c>
      <c r="C46" s="116"/>
      <c r="D46" s="117"/>
      <c r="E46" s="118"/>
      <c r="F46" s="119"/>
      <c r="G46" s="108"/>
    </row>
    <row r="47" spans="1:7" ht="12" customHeight="1">
      <c r="A47" s="59"/>
      <c r="B47" s="106" t="s">
        <v>98</v>
      </c>
      <c r="C47" s="107" t="s">
        <v>99</v>
      </c>
      <c r="D47" s="107">
        <v>300</v>
      </c>
      <c r="E47" s="107" t="s">
        <v>100</v>
      </c>
      <c r="F47" s="108">
        <v>1369</v>
      </c>
      <c r="G47" s="108">
        <f t="shared" ref="G47:G59" si="2">+F47*D47</f>
        <v>410700</v>
      </c>
    </row>
    <row r="48" spans="1:7" ht="12" customHeight="1">
      <c r="A48" s="59"/>
      <c r="B48" s="106" t="s">
        <v>101</v>
      </c>
      <c r="C48" s="107" t="s">
        <v>99</v>
      </c>
      <c r="D48" s="107">
        <v>300</v>
      </c>
      <c r="E48" s="107" t="s">
        <v>100</v>
      </c>
      <c r="F48" s="108">
        <v>1202</v>
      </c>
      <c r="G48" s="108">
        <f t="shared" si="2"/>
        <v>360600</v>
      </c>
    </row>
    <row r="49" spans="1:7" ht="12" customHeight="1">
      <c r="A49" s="59"/>
      <c r="B49" s="106" t="s">
        <v>102</v>
      </c>
      <c r="C49" s="107" t="s">
        <v>103</v>
      </c>
      <c r="D49" s="107">
        <v>1</v>
      </c>
      <c r="E49" s="107" t="s">
        <v>100</v>
      </c>
      <c r="F49" s="108">
        <v>20500</v>
      </c>
      <c r="G49" s="108">
        <f t="shared" si="2"/>
        <v>20500</v>
      </c>
    </row>
    <row r="50" spans="1:7" ht="12" customHeight="1">
      <c r="A50" s="59"/>
      <c r="B50" s="106" t="s">
        <v>71</v>
      </c>
      <c r="C50" s="107" t="s">
        <v>103</v>
      </c>
      <c r="D50" s="107">
        <v>1</v>
      </c>
      <c r="E50" s="107" t="s">
        <v>100</v>
      </c>
      <c r="F50" s="108">
        <v>17800</v>
      </c>
      <c r="G50" s="108">
        <f t="shared" si="2"/>
        <v>17800</v>
      </c>
    </row>
    <row r="51" spans="1:7" ht="12" customHeight="1">
      <c r="A51" s="59"/>
      <c r="B51" s="106" t="s">
        <v>66</v>
      </c>
      <c r="C51" s="116"/>
      <c r="D51" s="117"/>
      <c r="E51" s="118"/>
      <c r="F51" s="119"/>
      <c r="G51" s="108"/>
    </row>
    <row r="52" spans="1:7" ht="12" customHeight="1">
      <c r="A52" s="59"/>
      <c r="B52" s="106" t="s">
        <v>104</v>
      </c>
      <c r="C52" s="107" t="s">
        <v>99</v>
      </c>
      <c r="D52" s="107">
        <v>1</v>
      </c>
      <c r="E52" s="107" t="s">
        <v>105</v>
      </c>
      <c r="F52" s="108">
        <v>98470</v>
      </c>
      <c r="G52" s="108">
        <f t="shared" si="2"/>
        <v>98470</v>
      </c>
    </row>
    <row r="53" spans="1:7" ht="12.75" customHeight="1">
      <c r="A53" s="59"/>
      <c r="B53" s="106" t="s">
        <v>67</v>
      </c>
      <c r="C53" s="107" t="s">
        <v>103</v>
      </c>
      <c r="D53" s="107">
        <v>1</v>
      </c>
      <c r="E53" s="107" t="s">
        <v>68</v>
      </c>
      <c r="F53" s="108">
        <v>14450</v>
      </c>
      <c r="G53" s="108">
        <f t="shared" si="2"/>
        <v>14450</v>
      </c>
    </row>
    <row r="54" spans="1:7" ht="12" customHeight="1">
      <c r="A54" s="59"/>
      <c r="B54" s="106" t="s">
        <v>30</v>
      </c>
      <c r="C54" s="107"/>
      <c r="D54" s="107"/>
      <c r="E54" s="107"/>
      <c r="F54" s="108"/>
      <c r="G54" s="108"/>
    </row>
    <row r="55" spans="1:7" ht="12.75" customHeight="1">
      <c r="A55" s="59"/>
      <c r="B55" s="106" t="s">
        <v>110</v>
      </c>
      <c r="C55" s="107" t="s">
        <v>103</v>
      </c>
      <c r="D55" s="107">
        <v>0.7</v>
      </c>
      <c r="E55" s="107" t="s">
        <v>65</v>
      </c>
      <c r="F55" s="108">
        <v>36860</v>
      </c>
      <c r="G55" s="108">
        <f t="shared" si="2"/>
        <v>25802</v>
      </c>
    </row>
    <row r="56" spans="1:7" ht="11.25" customHeight="1">
      <c r="B56" s="106" t="s">
        <v>31</v>
      </c>
      <c r="C56" s="107"/>
      <c r="D56" s="107"/>
      <c r="E56" s="107"/>
      <c r="F56" s="108"/>
      <c r="G56" s="108"/>
    </row>
    <row r="57" spans="1:7" ht="11.25" customHeight="1">
      <c r="B57" s="106" t="s">
        <v>106</v>
      </c>
      <c r="C57" s="107" t="s">
        <v>103</v>
      </c>
      <c r="D57" s="107">
        <v>1</v>
      </c>
      <c r="E57" s="107" t="s">
        <v>107</v>
      </c>
      <c r="F57" s="108">
        <v>37840</v>
      </c>
      <c r="G57" s="108">
        <f t="shared" si="2"/>
        <v>37840</v>
      </c>
    </row>
    <row r="58" spans="1:7" ht="11.25" customHeight="1">
      <c r="B58" s="106" t="s">
        <v>33</v>
      </c>
      <c r="C58" s="107"/>
      <c r="D58" s="107"/>
      <c r="E58" s="107"/>
      <c r="F58" s="108"/>
      <c r="G58" s="108"/>
    </row>
    <row r="59" spans="1:7" ht="11.25" customHeight="1">
      <c r="B59" s="106" t="s">
        <v>108</v>
      </c>
      <c r="C59" s="107" t="s">
        <v>12</v>
      </c>
      <c r="D59" s="107">
        <v>1000</v>
      </c>
      <c r="E59" s="107" t="s">
        <v>64</v>
      </c>
      <c r="F59" s="108">
        <v>180</v>
      </c>
      <c r="G59" s="108">
        <f t="shared" si="2"/>
        <v>180000</v>
      </c>
    </row>
    <row r="60" spans="1:7" ht="11.25" customHeight="1">
      <c r="B60" s="38" t="s">
        <v>32</v>
      </c>
      <c r="C60" s="39"/>
      <c r="D60" s="39"/>
      <c r="E60" s="39"/>
      <c r="F60" s="40"/>
      <c r="G60" s="41">
        <f>SUM(G45:G59)</f>
        <v>2426162</v>
      </c>
    </row>
    <row r="61" spans="1:7" ht="11.25" customHeight="1">
      <c r="B61" s="33"/>
      <c r="C61" s="34"/>
      <c r="D61" s="34"/>
      <c r="E61" s="42"/>
      <c r="F61" s="35"/>
      <c r="G61" s="35"/>
    </row>
    <row r="62" spans="1:7" ht="11.25" customHeight="1">
      <c r="B62" s="22" t="s">
        <v>33</v>
      </c>
      <c r="C62" s="23"/>
      <c r="D62" s="24"/>
      <c r="E62" s="24"/>
      <c r="F62" s="25"/>
      <c r="G62" s="25"/>
    </row>
    <row r="63" spans="1:7" ht="11.25" customHeight="1">
      <c r="B63" s="36" t="s">
        <v>34</v>
      </c>
      <c r="C63" s="37" t="s">
        <v>27</v>
      </c>
      <c r="D63" s="37" t="s">
        <v>28</v>
      </c>
      <c r="E63" s="36" t="s">
        <v>14</v>
      </c>
      <c r="F63" s="37" t="s">
        <v>15</v>
      </c>
      <c r="G63" s="36" t="s">
        <v>16</v>
      </c>
    </row>
    <row r="64" spans="1:7" ht="11.25" customHeight="1">
      <c r="B64" s="109"/>
      <c r="C64" s="110"/>
      <c r="D64" s="110"/>
      <c r="E64" s="110"/>
      <c r="F64" s="108"/>
      <c r="G64" s="108"/>
    </row>
    <row r="65" spans="2:7" ht="11.25" customHeight="1">
      <c r="B65" s="43" t="s">
        <v>35</v>
      </c>
      <c r="C65" s="44"/>
      <c r="D65" s="44"/>
      <c r="E65" s="44"/>
      <c r="F65" s="45"/>
      <c r="G65" s="46">
        <f>SUM(G64:G64)</f>
        <v>0</v>
      </c>
    </row>
    <row r="66" spans="2:7" ht="11.25" customHeight="1">
      <c r="B66" s="62"/>
      <c r="C66" s="62"/>
      <c r="D66" s="62"/>
      <c r="E66" s="62"/>
      <c r="F66" s="63"/>
      <c r="G66" s="63"/>
    </row>
    <row r="67" spans="2:7" ht="11.25" customHeight="1">
      <c r="B67" s="64" t="s">
        <v>36</v>
      </c>
      <c r="C67" s="65"/>
      <c r="D67" s="65"/>
      <c r="E67" s="65"/>
      <c r="F67" s="65"/>
      <c r="G67" s="66">
        <f>G25+G30+G40+G60+G65</f>
        <v>3989889.3200000003</v>
      </c>
    </row>
    <row r="68" spans="2:7" ht="11.25" customHeight="1">
      <c r="B68" s="67" t="s">
        <v>37</v>
      </c>
      <c r="C68" s="48"/>
      <c r="D68" s="48"/>
      <c r="E68" s="48"/>
      <c r="F68" s="48"/>
      <c r="G68" s="68">
        <f>G67*0.05</f>
        <v>199494.46600000001</v>
      </c>
    </row>
    <row r="69" spans="2:7" ht="11.25" customHeight="1">
      <c r="B69" s="69" t="s">
        <v>38</v>
      </c>
      <c r="C69" s="47"/>
      <c r="D69" s="47"/>
      <c r="E69" s="47"/>
      <c r="F69" s="47"/>
      <c r="G69" s="70">
        <f>G68+G67</f>
        <v>4189383.7860000003</v>
      </c>
    </row>
    <row r="70" spans="2:7" ht="11.25" customHeight="1">
      <c r="B70" s="67" t="s">
        <v>39</v>
      </c>
      <c r="C70" s="48"/>
      <c r="D70" s="48"/>
      <c r="E70" s="48"/>
      <c r="F70" s="48"/>
      <c r="G70" s="68">
        <f>G12</f>
        <v>6402200</v>
      </c>
    </row>
    <row r="71" spans="2:7" ht="11.25" customHeight="1">
      <c r="B71" s="71" t="s">
        <v>40</v>
      </c>
      <c r="C71" s="72"/>
      <c r="D71" s="72"/>
      <c r="E71" s="72"/>
      <c r="F71" s="72"/>
      <c r="G71" s="73">
        <f>G70-G69</f>
        <v>2212816.2139999997</v>
      </c>
    </row>
    <row r="72" spans="2:7" ht="11.25" customHeight="1">
      <c r="B72" s="60" t="s">
        <v>41</v>
      </c>
      <c r="C72" s="61"/>
      <c r="D72" s="61"/>
      <c r="E72" s="61"/>
      <c r="F72" s="61"/>
      <c r="G72" s="56"/>
    </row>
    <row r="73" spans="2:7" ht="11.25" customHeight="1" thickBot="1">
      <c r="B73" s="74"/>
      <c r="C73" s="61"/>
      <c r="D73" s="61"/>
      <c r="E73" s="61"/>
      <c r="F73" s="61"/>
      <c r="G73" s="56"/>
    </row>
    <row r="74" spans="2:7" ht="11.25" customHeight="1">
      <c r="B74" s="86" t="s">
        <v>42</v>
      </c>
      <c r="C74" s="87"/>
      <c r="D74" s="87"/>
      <c r="E74" s="87"/>
      <c r="F74" s="88"/>
      <c r="G74" s="56"/>
    </row>
    <row r="75" spans="2:7" ht="11.25" customHeight="1">
      <c r="B75" s="89" t="s">
        <v>43</v>
      </c>
      <c r="C75" s="58"/>
      <c r="D75" s="58"/>
      <c r="E75" s="58"/>
      <c r="F75" s="90"/>
      <c r="G75" s="56"/>
    </row>
    <row r="76" spans="2:7" ht="11.25" customHeight="1">
      <c r="B76" s="89" t="s">
        <v>73</v>
      </c>
      <c r="C76" s="58"/>
      <c r="D76" s="58"/>
      <c r="E76" s="58"/>
      <c r="F76" s="90"/>
      <c r="G76" s="56"/>
    </row>
    <row r="77" spans="2:7" ht="11.25" customHeight="1">
      <c r="B77" s="89" t="s">
        <v>74</v>
      </c>
      <c r="C77" s="58"/>
      <c r="D77" s="58"/>
      <c r="E77" s="58"/>
      <c r="F77" s="90"/>
      <c r="G77" s="56"/>
    </row>
    <row r="78" spans="2:7" ht="11.25" customHeight="1">
      <c r="B78" s="89" t="s">
        <v>44</v>
      </c>
      <c r="C78" s="58"/>
      <c r="D78" s="58"/>
      <c r="E78" s="58"/>
      <c r="F78" s="90"/>
      <c r="G78" s="56"/>
    </row>
    <row r="79" spans="2:7" ht="11.25" customHeight="1">
      <c r="B79" s="89" t="s">
        <v>45</v>
      </c>
      <c r="C79" s="58"/>
      <c r="D79" s="58"/>
      <c r="E79" s="58"/>
      <c r="F79" s="90"/>
      <c r="G79" s="56"/>
    </row>
    <row r="80" spans="2:7" ht="11.25" customHeight="1">
      <c r="B80" s="89" t="s">
        <v>46</v>
      </c>
      <c r="C80" s="58"/>
      <c r="D80" s="58"/>
      <c r="E80" s="58"/>
      <c r="F80" s="90"/>
      <c r="G80" s="56"/>
    </row>
    <row r="81" spans="2:7" ht="11.25" customHeight="1" thickBot="1">
      <c r="B81" s="91" t="s">
        <v>109</v>
      </c>
      <c r="C81" s="92"/>
      <c r="D81" s="92"/>
      <c r="E81" s="92"/>
      <c r="F81" s="93"/>
      <c r="G81" s="56"/>
    </row>
    <row r="82" spans="2:7" ht="11.25" customHeight="1">
      <c r="B82" s="84"/>
      <c r="C82" s="58"/>
      <c r="D82" s="58"/>
      <c r="E82" s="58"/>
      <c r="F82" s="58"/>
      <c r="G82" s="56"/>
    </row>
    <row r="83" spans="2:7" ht="11.25" customHeight="1" thickBot="1">
      <c r="B83" s="133" t="s">
        <v>47</v>
      </c>
      <c r="C83" s="134"/>
      <c r="D83" s="83"/>
      <c r="E83" s="49"/>
      <c r="F83" s="49"/>
      <c r="G83" s="56"/>
    </row>
    <row r="84" spans="2:7" ht="11.25" customHeight="1">
      <c r="B84" s="76" t="s">
        <v>34</v>
      </c>
      <c r="C84" s="50" t="s">
        <v>48</v>
      </c>
      <c r="D84" s="77" t="s">
        <v>49</v>
      </c>
      <c r="E84" s="49"/>
      <c r="F84" s="49"/>
      <c r="G84" s="56"/>
    </row>
    <row r="85" spans="2:7" ht="11.25" customHeight="1">
      <c r="B85" s="78" t="s">
        <v>50</v>
      </c>
      <c r="C85" s="51">
        <f>+G25</f>
        <v>1156000</v>
      </c>
      <c r="D85" s="79">
        <f>(C85/C91)</f>
        <v>0.27593556929854407</v>
      </c>
      <c r="E85" s="49"/>
      <c r="F85" s="49"/>
      <c r="G85" s="56"/>
    </row>
    <row r="86" spans="2:7" ht="11.25" customHeight="1">
      <c r="B86" s="78" t="s">
        <v>51</v>
      </c>
      <c r="C86" s="52">
        <v>0</v>
      </c>
      <c r="D86" s="79">
        <v>0</v>
      </c>
      <c r="E86" s="49"/>
      <c r="F86" s="49"/>
      <c r="G86" s="56"/>
    </row>
    <row r="87" spans="2:7" ht="11.25" customHeight="1">
      <c r="B87" s="78" t="s">
        <v>52</v>
      </c>
      <c r="C87" s="51">
        <f>+G40</f>
        <v>407727.32000000007</v>
      </c>
      <c r="D87" s="79">
        <f>(C87/C91)</f>
        <v>9.7323936126963384E-2</v>
      </c>
      <c r="E87" s="49"/>
      <c r="F87" s="49"/>
      <c r="G87" s="56"/>
    </row>
    <row r="88" spans="2:7" ht="11.25" customHeight="1">
      <c r="B88" s="78" t="s">
        <v>26</v>
      </c>
      <c r="C88" s="51">
        <f>+G60</f>
        <v>2426162</v>
      </c>
      <c r="D88" s="79">
        <f>(C88/C91)</f>
        <v>0.57912144695544487</v>
      </c>
      <c r="E88" s="49"/>
      <c r="F88" s="49"/>
      <c r="G88" s="56"/>
    </row>
    <row r="89" spans="2:7" ht="11.25" customHeight="1">
      <c r="B89" s="78" t="s">
        <v>53</v>
      </c>
      <c r="C89" s="53">
        <f>+G65</f>
        <v>0</v>
      </c>
      <c r="D89" s="79">
        <f>(C89/C91)</f>
        <v>0</v>
      </c>
      <c r="E89" s="55"/>
      <c r="F89" s="55"/>
      <c r="G89" s="56"/>
    </row>
    <row r="90" spans="2:7" ht="11.25" customHeight="1">
      <c r="B90" s="78" t="s">
        <v>54</v>
      </c>
      <c r="C90" s="53">
        <f>+G68</f>
        <v>199494.46600000001</v>
      </c>
      <c r="D90" s="79">
        <f>(C90/C91)</f>
        <v>4.7619047619047616E-2</v>
      </c>
      <c r="E90" s="55"/>
      <c r="F90" s="55"/>
      <c r="G90" s="56"/>
    </row>
    <row r="91" spans="2:7" ht="11.25" customHeight="1" thickBot="1">
      <c r="B91" s="80" t="s">
        <v>55</v>
      </c>
      <c r="C91" s="81">
        <f>SUM(C85:C90)</f>
        <v>4189383.7860000003</v>
      </c>
      <c r="D91" s="82">
        <f>SUM(D85:D90)</f>
        <v>1</v>
      </c>
      <c r="E91" s="55"/>
      <c r="F91" s="55"/>
      <c r="G91" s="56"/>
    </row>
    <row r="92" spans="2:7" ht="11.25" customHeight="1">
      <c r="B92" s="74"/>
      <c r="C92" s="61"/>
      <c r="D92" s="61"/>
      <c r="E92" s="61"/>
      <c r="F92" s="61"/>
      <c r="G92" s="56"/>
    </row>
    <row r="93" spans="2:7" ht="11.25" customHeight="1">
      <c r="B93" s="75"/>
      <c r="C93" s="61"/>
      <c r="D93" s="61"/>
      <c r="E93" s="61"/>
      <c r="F93" s="61"/>
      <c r="G93" s="56"/>
    </row>
    <row r="94" spans="2:7" ht="11.25" customHeight="1" thickBot="1">
      <c r="B94" s="95"/>
      <c r="C94" s="96" t="s">
        <v>56</v>
      </c>
      <c r="D94" s="97"/>
      <c r="E94" s="98"/>
      <c r="F94" s="54"/>
      <c r="G94" s="56"/>
    </row>
    <row r="95" spans="2:7" ht="11.25" customHeight="1">
      <c r="B95" s="99" t="s">
        <v>75</v>
      </c>
      <c r="C95" s="100">
        <v>18000</v>
      </c>
      <c r="D95" s="100">
        <v>20000</v>
      </c>
      <c r="E95" s="101">
        <v>22000</v>
      </c>
      <c r="F95" s="94"/>
      <c r="G95" s="57"/>
    </row>
    <row r="96" spans="2:7" ht="11.25" customHeight="1" thickBot="1">
      <c r="B96" s="80" t="s">
        <v>76</v>
      </c>
      <c r="C96" s="120">
        <f>(G69/C95)</f>
        <v>232.74354366666668</v>
      </c>
      <c r="D96" s="120">
        <f>(G69/D95)</f>
        <v>209.46918930000001</v>
      </c>
      <c r="E96" s="121">
        <f>(G69/E95)</f>
        <v>190.42653572727275</v>
      </c>
      <c r="F96" s="94"/>
      <c r="G96" s="57"/>
    </row>
    <row r="97" spans="2:7" ht="11.25" customHeight="1">
      <c r="B97" s="85" t="s">
        <v>57</v>
      </c>
      <c r="C97" s="58"/>
      <c r="D97" s="58"/>
      <c r="E97" s="58"/>
      <c r="F97" s="58"/>
      <c r="G97" s="5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Temprana</vt:lpstr>
      <vt:lpstr>'Papa Temprana'!Área_de_impresión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2022-06-16T22:18:58Z</cp:lastPrinted>
  <dcterms:created xsi:type="dcterms:W3CDTF">2020-11-27T12:49:26Z</dcterms:created>
  <dcterms:modified xsi:type="dcterms:W3CDTF">2022-06-22T15:10:05Z</dcterms:modified>
</cp:coreProperties>
</file>