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-120" yWindow="-120" windowWidth="20730" windowHeight="11160"/>
  </bookViews>
  <sheets>
    <sheet name="PAPA" sheetId="1" r:id="rId1"/>
  </sheets>
  <definedNames>
    <definedName name="_xlnm.Print_Area" localSheetId="0">PAPA!$B$2:$G$113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  <c r="F61" i="1"/>
  <c r="F60" i="1"/>
  <c r="G81" i="1" l="1"/>
  <c r="G80" i="1"/>
  <c r="G79" i="1"/>
  <c r="G78" i="1"/>
  <c r="G82" i="1" s="1"/>
  <c r="G70" i="1"/>
  <c r="G69" i="1"/>
  <c r="G67" i="1"/>
  <c r="G65" i="1"/>
  <c r="G64" i="1"/>
  <c r="G62" i="1"/>
  <c r="G61" i="1"/>
  <c r="G60" i="1"/>
  <c r="G58" i="1"/>
  <c r="G50" i="1"/>
  <c r="G49" i="1"/>
  <c r="G48" i="1"/>
  <c r="G47" i="1"/>
  <c r="G46" i="1"/>
  <c r="G45" i="1"/>
  <c r="G44" i="1"/>
  <c r="G43" i="1"/>
  <c r="G42" i="1"/>
  <c r="G41" i="1"/>
  <c r="G23" i="1"/>
  <c r="G22" i="1"/>
  <c r="G21" i="1"/>
  <c r="G12" i="1"/>
  <c r="G74" i="1" l="1"/>
  <c r="G53" i="1"/>
  <c r="G32" i="1"/>
  <c r="D111" i="1" l="1"/>
  <c r="C103" i="1"/>
  <c r="C104" i="1" l="1"/>
  <c r="C101" i="1"/>
  <c r="C105" i="1"/>
  <c r="C102" i="1" l="1"/>
  <c r="G87" i="1"/>
  <c r="G84" i="1" l="1"/>
  <c r="G85" i="1" s="1"/>
  <c r="C106" i="1" s="1"/>
  <c r="G86" i="1" l="1"/>
  <c r="D112" i="1" s="1"/>
  <c r="C107" i="1"/>
  <c r="D101" i="1" s="1"/>
  <c r="C112" i="1" l="1"/>
  <c r="E112" i="1"/>
  <c r="G88" i="1"/>
  <c r="D106" i="1"/>
  <c r="D104" i="1"/>
  <c r="D105" i="1"/>
  <c r="D103" i="1"/>
  <c r="D107" i="1" l="1"/>
</calcChain>
</file>

<file path=xl/sharedStrings.xml><?xml version="1.0" encoding="utf-8"?>
<sst xmlns="http://schemas.openxmlformats.org/spreadsheetml/2006/main" count="184" uniqueCount="124">
  <si>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</si>
  <si>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</si>
  <si>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</si>
  <si>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</si>
  <si>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</si>
  <si>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</si>
  <si>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</si>
  <si>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</si>
  <si>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</si>
  <si>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</si>
  <si>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</si>
  <si>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</si>
  <si>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</si>
  <si>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</si>
  <si>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</si>
  <si>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</si>
  <si>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</si>
  <si>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</si>
  <si>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</si>
  <si>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</si>
  <si>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</si>
  <si>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</si>
  <si>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</si>
  <si>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</si>
  <si>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</si>
  <si>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</si>
  <si>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</si>
  <si>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</si>
  <si>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</si>
  <si>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</si>
  <si>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</si>
  <si>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</si>
  <si>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</si>
  <si>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</si>
  <si>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</si>
  <si>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</si>
  <si>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</si>
  <si>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</si>
  <si>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</si>
  <si>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</si>
  <si>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</si>
  <si>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</si>
  <si>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</si>
  <si>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</si>
  <si>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</si>
  <si>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</si>
  <si>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</si>
  <si>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</si>
  <si>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</si>
  <si>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</si>
  <si>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</si>
  <si>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</si>
  <si>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</si>
  <si>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</si>
  <si>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</si>
  <si>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</si>
  <si>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</si>
  <si>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</si>
  <si>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</si>
  <si>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</si>
  <si>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</si>
  <si>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</si>
  <si>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</si>
  <si>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Medio</t>
  </si>
  <si>
    <t>Lib. B. O'Higgins</t>
  </si>
  <si>
    <t>Rancagua</t>
  </si>
  <si>
    <t>Todas</t>
  </si>
  <si>
    <t>Mayo</t>
  </si>
  <si>
    <t>Mercado local</t>
  </si>
  <si>
    <t>Cosecha</t>
  </si>
  <si>
    <t>Rastrajes (2)</t>
  </si>
  <si>
    <t>SEMILLAS</t>
  </si>
  <si>
    <t>FUNGICIDAS</t>
  </si>
  <si>
    <t>Curzate M8 ( 2 veces)</t>
  </si>
  <si>
    <t>Octubre - Noviembre</t>
  </si>
  <si>
    <t>FERTILIZANTES</t>
  </si>
  <si>
    <t>INSECTICIDAS</t>
  </si>
  <si>
    <t>lt</t>
  </si>
  <si>
    <t>PAPA</t>
  </si>
  <si>
    <t>Asterix</t>
  </si>
  <si>
    <t>Diciembre</t>
  </si>
  <si>
    <t>Heladas, lluvia excesiva o extemporánea, sequía</t>
  </si>
  <si>
    <t xml:space="preserve">Riegos </t>
  </si>
  <si>
    <t>Septiembre - Noviembre</t>
  </si>
  <si>
    <t>Aplicación fertilizantes</t>
  </si>
  <si>
    <t>Septiembre - Octubre</t>
  </si>
  <si>
    <t>Aplicación agroquímicos</t>
  </si>
  <si>
    <t xml:space="preserve">Aradura </t>
  </si>
  <si>
    <t>Agosto - Septiembre</t>
  </si>
  <si>
    <t>Acequiadura</t>
  </si>
  <si>
    <t>Septiembre</t>
  </si>
  <si>
    <t>Aplicación de guano</t>
  </si>
  <si>
    <t>HA</t>
  </si>
  <si>
    <t>Siembra con máquina</t>
  </si>
  <si>
    <t>Aporca (aplicación de abono)</t>
  </si>
  <si>
    <t>Octubre</t>
  </si>
  <si>
    <t>Aplicación de herbicida</t>
  </si>
  <si>
    <t>Aplicaciones de insecticidas (2)</t>
  </si>
  <si>
    <t>Septiembre - Noviembre - Diciembre</t>
  </si>
  <si>
    <t>Aplicación de fungicidas (2)</t>
  </si>
  <si>
    <t>Septiembre a Noviembre</t>
  </si>
  <si>
    <t>Sacos</t>
  </si>
  <si>
    <t>Nov-Dic</t>
  </si>
  <si>
    <t>Acarreo de la cosecha</t>
  </si>
  <si>
    <t xml:space="preserve">Semillas </t>
  </si>
  <si>
    <t>Agosto</t>
  </si>
  <si>
    <t>Mezcla papera 10-21-26</t>
  </si>
  <si>
    <t>Guano de ave</t>
  </si>
  <si>
    <t>m3</t>
  </si>
  <si>
    <t>Urea</t>
  </si>
  <si>
    <t>Manzate 200 WP</t>
  </si>
  <si>
    <t>HERBICIDAS</t>
  </si>
  <si>
    <t>Sencor 480 SC</t>
  </si>
  <si>
    <t>Zero 5 EC</t>
  </si>
  <si>
    <t>Coragen</t>
  </si>
  <si>
    <t>Noviembre - Diciembre</t>
  </si>
  <si>
    <t>Hilo para coser sacos</t>
  </si>
  <si>
    <t>Envase plástico</t>
  </si>
  <si>
    <t>c/u</t>
  </si>
  <si>
    <t xml:space="preserve">Flete </t>
  </si>
  <si>
    <t>Otros gastos de venta</t>
  </si>
  <si>
    <r>
      <rPr>
        <u/>
        <sz val="9"/>
        <color indexed="8"/>
        <rFont val="Arial Narrow"/>
        <family val="2"/>
      </rPr>
      <t>Fuente</t>
    </r>
    <r>
      <rPr>
        <sz val="9"/>
        <color indexed="8"/>
        <rFont val="Arial Narrow"/>
        <family val="2"/>
      </rPr>
      <t>: INDAP</t>
    </r>
  </si>
  <si>
    <r>
      <rPr>
        <b/>
        <u/>
        <sz val="9"/>
        <color indexed="8"/>
        <rFont val="Arial Narrow"/>
        <family val="2"/>
      </rPr>
      <t>Notas</t>
    </r>
    <r>
      <rPr>
        <b/>
        <sz val="9"/>
        <color indexed="8"/>
        <rFont val="Arial Narrow"/>
        <family val="2"/>
      </rPr>
      <t>:</t>
    </r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</si>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</sst>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5" x14ac:knownFonts="1">
    <font>
      <sz val="11"/>
      <color indexed="8"/>
      <name val="Calibri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MS Sans Serif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u/>
      <sz val="9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20"/>
    <xf numFmtId="43" fontId="4" fillId="0" borderId="0" applyFont="0" applyFill="0" applyBorder="0" applyAlignment="0" applyProtection="0"/>
    <xf numFmtId="0" fontId="5" fillId="0" borderId="20"/>
  </cellStyleXfs>
  <cellXfs count="183">
    <xf numFmtId="0" fontId="0" fillId="0" borderId="0" xfId="0" applyFont="1" applyAlignment="1"/>
    <xf numFmtId="0" fontId="1" fillId="2" borderId="7" xfId="0" applyFont="1" applyFill="1" applyBorder="1" applyAlignment="1"/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right" vertical="center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wrapText="1"/>
    </xf>
    <xf numFmtId="0" fontId="1" fillId="0" borderId="59" xfId="0" applyFont="1" applyFill="1" applyBorder="1" applyAlignment="1">
      <alignment horizontal="center" wrapText="1"/>
    </xf>
    <xf numFmtId="3" fontId="1" fillId="0" borderId="59" xfId="2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right" vertical="center" wrapText="1"/>
    </xf>
    <xf numFmtId="0" fontId="1" fillId="0" borderId="59" xfId="0" applyFont="1" applyFill="1" applyBorder="1"/>
    <xf numFmtId="0" fontId="1" fillId="0" borderId="59" xfId="0" applyFont="1" applyFill="1" applyBorder="1" applyAlignment="1">
      <alignment horizontal="center"/>
    </xf>
    <xf numFmtId="3" fontId="1" fillId="0" borderId="59" xfId="2" applyNumberFormat="1" applyFont="1" applyFill="1" applyBorder="1" applyAlignment="1">
      <alignment horizont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6" fillId="3" borderId="5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164" fontId="6" fillId="5" borderId="26" xfId="0" applyNumberFormat="1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8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horizontal="right" vertical="center"/>
    </xf>
    <xf numFmtId="164" fontId="8" fillId="2" borderId="2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9" fillId="9" borderId="58" xfId="0" applyFont="1" applyFill="1" applyBorder="1" applyAlignment="1">
      <alignment horizontal="right" vertical="center" wrapText="1"/>
    </xf>
    <xf numFmtId="3" fontId="9" fillId="0" borderId="58" xfId="0" applyNumberFormat="1" applyFont="1" applyBorder="1" applyAlignment="1">
      <alignment horizontal="right" vertical="center"/>
    </xf>
    <xf numFmtId="49" fontId="1" fillId="2" borderId="5" xfId="0" applyNumberFormat="1" applyFont="1" applyFill="1" applyBorder="1" applyAlignment="1">
      <alignment vertical="center" wrapText="1"/>
    </xf>
    <xf numFmtId="0" fontId="9" fillId="9" borderId="58" xfId="0" applyFont="1" applyFill="1" applyBorder="1" applyAlignment="1">
      <alignment horizontal="right" vertical="center"/>
    </xf>
    <xf numFmtId="17" fontId="9" fillId="0" borderId="58" xfId="0" applyNumberFormat="1" applyFont="1" applyBorder="1" applyAlignment="1">
      <alignment horizontal="right" vertical="center"/>
    </xf>
    <xf numFmtId="3" fontId="9" fillId="0" borderId="58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9" fillId="0" borderId="58" xfId="0" applyFont="1" applyBorder="1" applyAlignment="1">
      <alignment horizontal="right" vertical="center" wrapText="1"/>
    </xf>
    <xf numFmtId="17" fontId="9" fillId="9" borderId="58" xfId="0" applyNumberFormat="1" applyFont="1" applyFill="1" applyBorder="1" applyAlignment="1">
      <alignment horizontal="right"/>
    </xf>
    <xf numFmtId="0" fontId="1" fillId="2" borderId="10" xfId="0" applyFont="1" applyFill="1" applyBorder="1" applyAlignment="1"/>
    <xf numFmtId="0" fontId="9" fillId="9" borderId="59" xfId="0" applyFont="1" applyFill="1" applyBorder="1" applyAlignment="1">
      <alignment vertical="center" wrapText="1"/>
    </xf>
    <xf numFmtId="0" fontId="9" fillId="0" borderId="59" xfId="0" applyFont="1" applyBorder="1" applyAlignment="1">
      <alignment horizontal="center" vertical="center"/>
    </xf>
    <xf numFmtId="0" fontId="9" fillId="9" borderId="59" xfId="0" applyFont="1" applyFill="1" applyBorder="1" applyAlignment="1">
      <alignment horizontal="center" vertical="center" wrapText="1"/>
    </xf>
    <xf numFmtId="3" fontId="9" fillId="9" borderId="59" xfId="0" applyNumberFormat="1" applyFont="1" applyFill="1" applyBorder="1" applyAlignment="1">
      <alignment horizontal="center" vertical="center" wrapText="1"/>
    </xf>
    <xf numFmtId="3" fontId="9" fillId="0" borderId="59" xfId="2" applyNumberFormat="1" applyFont="1" applyBorder="1" applyAlignment="1">
      <alignment horizontal="center" vertical="center"/>
    </xf>
    <xf numFmtId="0" fontId="9" fillId="0" borderId="59" xfId="0" applyFont="1" applyBorder="1"/>
    <xf numFmtId="0" fontId="9" fillId="0" borderId="59" xfId="0" applyFont="1" applyBorder="1" applyAlignment="1">
      <alignment horizontal="center"/>
    </xf>
    <xf numFmtId="0" fontId="9" fillId="0" borderId="58" xfId="0" applyFont="1" applyBorder="1" applyAlignment="1">
      <alignment horizontal="center" vertical="center" wrapText="1"/>
    </xf>
    <xf numFmtId="3" fontId="9" fillId="9" borderId="59" xfId="0" applyNumberFormat="1" applyFont="1" applyFill="1" applyBorder="1" applyAlignment="1">
      <alignment horizontal="center" wrapText="1"/>
    </xf>
    <xf numFmtId="3" fontId="9" fillId="0" borderId="59" xfId="2" applyNumberFormat="1" applyFont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wrapText="1"/>
    </xf>
    <xf numFmtId="1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horizontal="center" vertical="center"/>
    </xf>
    <xf numFmtId="0" fontId="9" fillId="0" borderId="59" xfId="0" applyFont="1" applyBorder="1" applyAlignment="1">
      <alignment wrapText="1"/>
    </xf>
    <xf numFmtId="3" fontId="9" fillId="0" borderId="59" xfId="2" applyNumberFormat="1" applyFont="1" applyFill="1" applyBorder="1" applyAlignment="1">
      <alignment horizontal="center"/>
    </xf>
    <xf numFmtId="0" fontId="1" fillId="2" borderId="60" xfId="0" applyFont="1" applyFill="1" applyBorder="1" applyAlignment="1"/>
    <xf numFmtId="0" fontId="9" fillId="9" borderId="59" xfId="0" applyFont="1" applyFill="1" applyBorder="1"/>
    <xf numFmtId="0" fontId="9" fillId="9" borderId="59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0" fillId="0" borderId="59" xfId="3" applyNumberFormat="1" applyFont="1" applyFill="1" applyBorder="1" applyAlignment="1" applyProtection="1">
      <alignment horizontal="left" vertical="center"/>
    </xf>
    <xf numFmtId="0" fontId="11" fillId="0" borderId="59" xfId="0" applyFont="1" applyFill="1" applyBorder="1" applyAlignment="1">
      <alignment horizontal="center" vertical="center" wrapText="1"/>
    </xf>
    <xf numFmtId="3" fontId="11" fillId="0" borderId="59" xfId="2" applyNumberFormat="1" applyFont="1" applyFill="1" applyBorder="1" applyAlignment="1">
      <alignment horizontal="right" vertical="center" wrapText="1"/>
    </xf>
    <xf numFmtId="0" fontId="9" fillId="9" borderId="59" xfId="0" applyFont="1" applyFill="1" applyBorder="1" applyAlignment="1">
      <alignment wrapText="1"/>
    </xf>
    <xf numFmtId="166" fontId="9" fillId="9" borderId="59" xfId="2" applyNumberFormat="1" applyFont="1" applyFill="1" applyBorder="1" applyAlignment="1">
      <alignment horizontal="center" wrapText="1"/>
    </xf>
    <xf numFmtId="3" fontId="9" fillId="0" borderId="59" xfId="0" applyNumberFormat="1" applyFont="1" applyFill="1" applyBorder="1" applyAlignment="1">
      <alignment horizontal="center" wrapText="1"/>
    </xf>
    <xf numFmtId="3" fontId="11" fillId="0" borderId="59" xfId="2" applyNumberFormat="1" applyFont="1" applyFill="1" applyBorder="1" applyAlignment="1">
      <alignment horizontal="center" vertical="center" wrapText="1"/>
    </xf>
    <xf numFmtId="0" fontId="9" fillId="9" borderId="59" xfId="0" applyFont="1" applyFill="1" applyBorder="1" applyAlignment="1">
      <alignment horizontal="center" wrapText="1"/>
    </xf>
    <xf numFmtId="0" fontId="1" fillId="2" borderId="61" xfId="0" applyFont="1" applyFill="1" applyBorder="1" applyAlignment="1"/>
    <xf numFmtId="3" fontId="9" fillId="0" borderId="59" xfId="2" applyNumberFormat="1" applyFont="1" applyFill="1" applyBorder="1" applyAlignment="1">
      <alignment horizontal="center" vertical="center"/>
    </xf>
    <xf numFmtId="0" fontId="9" fillId="0" borderId="59" xfId="0" applyFont="1" applyBorder="1" applyAlignment="1"/>
    <xf numFmtId="49" fontId="1" fillId="2" borderId="51" xfId="0" applyNumberFormat="1" applyFont="1" applyFill="1" applyBorder="1" applyAlignment="1">
      <alignment horizontal="left"/>
    </xf>
    <xf numFmtId="49" fontId="1" fillId="2" borderId="51" xfId="0" applyNumberFormat="1" applyFont="1" applyFill="1" applyBorder="1" applyAlignment="1">
      <alignment horizontal="center"/>
    </xf>
    <xf numFmtId="0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3" fontId="9" fillId="0" borderId="59" xfId="0" applyNumberFormat="1" applyFont="1" applyBorder="1" applyAlignment="1">
      <alignment horizontal="center"/>
    </xf>
    <xf numFmtId="0" fontId="6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8" fillId="7" borderId="31" xfId="0" applyNumberFormat="1" applyFont="1" applyFill="1" applyBorder="1" applyAlignment="1">
      <alignment vertical="center"/>
    </xf>
    <xf numFmtId="49" fontId="8" fillId="7" borderId="21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/>
    </xf>
    <xf numFmtId="49" fontId="8" fillId="2" borderId="3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8" fillId="2" borderId="6" xfId="0" applyNumberFormat="1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8" fillId="7" borderId="49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4" fillId="8" borderId="55" xfId="0" applyNumberFormat="1" applyFont="1" applyFill="1" applyBorder="1" applyAlignment="1">
      <alignment horizontal="center" vertical="center"/>
    </xf>
    <xf numFmtId="49" fontId="14" fillId="8" borderId="56" xfId="0" applyNumberFormat="1" applyFont="1" applyFill="1" applyBorder="1" applyAlignment="1">
      <alignment horizontal="center" vertical="center"/>
    </xf>
    <xf numFmtId="49" fontId="14" fillId="8" borderId="57" xfId="0" applyNumberFormat="1" applyFont="1" applyFill="1" applyBorder="1" applyAlignment="1">
      <alignment horizontal="center" vertical="center"/>
    </xf>
    <xf numFmtId="49" fontId="14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Normal_Hoja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911224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113"/>
  <sheetViews>
    <sheetView showGridLines="0" tabSelected="1" workbookViewId="0">
      <selection activeCell="B2" sqref="B2:G113"/>
    </sheetView>
  </sheetViews>
  <sheetFormatPr baseColWidth="10" defaultColWidth="10.85546875" defaultRowHeight="11.25" customHeight="1" x14ac:dyDescent="0.25"/>
  <cols>
    <col min="1" max="1" width="15.5703125" style="80" customWidth="1"/>
    <col min="2" max="2" width="25.5703125" style="80" customWidth="1"/>
    <col min="3" max="3" width="17" style="80" customWidth="1"/>
    <col min="4" max="4" width="14.85546875" style="80" customWidth="1"/>
    <col min="5" max="5" width="14.42578125" style="80" customWidth="1"/>
    <col min="6" max="6" width="18.7109375" style="80" customWidth="1"/>
    <col min="7" max="7" width="17.140625" style="169" customWidth="1"/>
    <col min="8" max="251" width="10.85546875" style="80" customWidth="1"/>
    <col min="252" max="16384" width="10.85546875" style="81"/>
  </cols>
  <sheetData>
    <row r="1" spans="1:7" ht="15" customHeight="1" x14ac:dyDescent="0.25">
      <c r="A1" s="78"/>
      <c r="B1" s="78"/>
      <c r="C1" s="78"/>
      <c r="D1" s="78"/>
      <c r="E1" s="78"/>
      <c r="F1" s="78"/>
      <c r="G1" s="79"/>
    </row>
    <row r="2" spans="1:7" ht="15" customHeight="1" x14ac:dyDescent="0.25">
      <c r="A2" s="78"/>
      <c r="B2" s="78"/>
      <c r="C2" s="78"/>
      <c r="D2" s="78"/>
      <c r="E2" s="78"/>
      <c r="F2" s="78"/>
      <c r="G2" s="79"/>
    </row>
    <row r="3" spans="1:7" ht="15" customHeight="1" x14ac:dyDescent="0.25">
      <c r="A3" s="78"/>
      <c r="B3" s="78"/>
      <c r="C3" s="78"/>
      <c r="D3" s="78"/>
      <c r="E3" s="78"/>
      <c r="F3" s="78"/>
      <c r="G3" s="79"/>
    </row>
    <row r="4" spans="1:7" ht="15" customHeight="1" x14ac:dyDescent="0.25">
      <c r="A4" s="78"/>
      <c r="B4" s="78"/>
      <c r="C4" s="78"/>
      <c r="D4" s="78"/>
      <c r="E4" s="78"/>
      <c r="F4" s="78"/>
      <c r="G4" s="79"/>
    </row>
    <row r="5" spans="1:7" ht="15" customHeight="1" x14ac:dyDescent="0.25">
      <c r="A5" s="78"/>
      <c r="B5" s="78"/>
      <c r="C5" s="78"/>
      <c r="D5" s="78"/>
      <c r="E5" s="78"/>
      <c r="F5" s="78"/>
      <c r="G5" s="79"/>
    </row>
    <row r="6" spans="1:7" ht="15" customHeight="1" x14ac:dyDescent="0.25">
      <c r="A6" s="78"/>
      <c r="B6" s="78"/>
      <c r="C6" s="78"/>
      <c r="D6" s="78"/>
      <c r="E6" s="78"/>
      <c r="F6" s="78"/>
      <c r="G6" s="79"/>
    </row>
    <row r="7" spans="1:7" ht="15" customHeight="1" x14ac:dyDescent="0.25">
      <c r="A7" s="78"/>
      <c r="B7" s="78"/>
      <c r="C7" s="78"/>
      <c r="D7" s="78"/>
      <c r="E7" s="78"/>
      <c r="F7" s="78"/>
      <c r="G7" s="79"/>
    </row>
    <row r="8" spans="1:7" ht="15" customHeight="1" x14ac:dyDescent="0.25">
      <c r="A8" s="78"/>
      <c r="B8" s="82"/>
      <c r="C8" s="14"/>
      <c r="D8" s="78"/>
      <c r="E8" s="14"/>
      <c r="F8" s="14"/>
      <c r="G8" s="83"/>
    </row>
    <row r="9" spans="1:7" ht="12" customHeight="1" x14ac:dyDescent="0.25">
      <c r="A9" s="84"/>
      <c r="B9" s="11" t="s">
        <v>0</v>
      </c>
      <c r="C9" s="85" t="s">
        <v>78</v>
      </c>
      <c r="D9" s="1"/>
      <c r="E9" s="170" t="s">
        <v>58</v>
      </c>
      <c r="F9" s="171"/>
      <c r="G9" s="86">
        <v>25000</v>
      </c>
    </row>
    <row r="10" spans="1:7" ht="18" customHeight="1" x14ac:dyDescent="0.25">
      <c r="A10" s="84"/>
      <c r="B10" s="87" t="s">
        <v>1</v>
      </c>
      <c r="C10" s="88" t="s">
        <v>79</v>
      </c>
      <c r="D10" s="1"/>
      <c r="E10" s="172" t="s">
        <v>2</v>
      </c>
      <c r="F10" s="173"/>
      <c r="G10" s="89" t="s">
        <v>80</v>
      </c>
    </row>
    <row r="11" spans="1:7" ht="18" customHeight="1" x14ac:dyDescent="0.25">
      <c r="A11" s="84"/>
      <c r="B11" s="87" t="s">
        <v>3</v>
      </c>
      <c r="C11" s="88" t="s">
        <v>63</v>
      </c>
      <c r="D11" s="1"/>
      <c r="E11" s="172" t="s">
        <v>59</v>
      </c>
      <c r="F11" s="173"/>
      <c r="G11" s="90">
        <v>400</v>
      </c>
    </row>
    <row r="12" spans="1:7" ht="11.25" customHeight="1" x14ac:dyDescent="0.25">
      <c r="A12" s="84"/>
      <c r="B12" s="87" t="s">
        <v>4</v>
      </c>
      <c r="C12" s="88" t="s">
        <v>64</v>
      </c>
      <c r="D12" s="1"/>
      <c r="E12" s="91" t="s">
        <v>5</v>
      </c>
      <c r="F12" s="92"/>
      <c r="G12" s="86">
        <f>G9*G11</f>
        <v>10000000</v>
      </c>
    </row>
    <row r="13" spans="1:7" ht="11.25" customHeight="1" x14ac:dyDescent="0.25">
      <c r="A13" s="84"/>
      <c r="B13" s="87" t="s">
        <v>6</v>
      </c>
      <c r="C13" s="88" t="s">
        <v>65</v>
      </c>
      <c r="D13" s="1"/>
      <c r="E13" s="172" t="s">
        <v>7</v>
      </c>
      <c r="F13" s="173"/>
      <c r="G13" s="93" t="s">
        <v>68</v>
      </c>
    </row>
    <row r="14" spans="1:7" ht="13.5" customHeight="1" x14ac:dyDescent="0.25">
      <c r="A14" s="84"/>
      <c r="B14" s="87" t="s">
        <v>8</v>
      </c>
      <c r="C14" s="88" t="s">
        <v>66</v>
      </c>
      <c r="D14" s="1"/>
      <c r="E14" s="172" t="s">
        <v>9</v>
      </c>
      <c r="F14" s="173"/>
      <c r="G14" s="89" t="s">
        <v>80</v>
      </c>
    </row>
    <row r="15" spans="1:7" ht="27" x14ac:dyDescent="0.25">
      <c r="A15" s="84"/>
      <c r="B15" s="87" t="s">
        <v>10</v>
      </c>
      <c r="C15" s="94" t="s">
        <v>123</v>
      </c>
      <c r="D15" s="1"/>
      <c r="E15" s="174" t="s">
        <v>11</v>
      </c>
      <c r="F15" s="175"/>
      <c r="G15" s="93" t="s">
        <v>81</v>
      </c>
    </row>
    <row r="16" spans="1:7" ht="12" customHeight="1" x14ac:dyDescent="0.25">
      <c r="A16" s="78"/>
      <c r="B16" s="12"/>
      <c r="C16" s="13"/>
      <c r="D16" s="14"/>
      <c r="E16" s="15"/>
      <c r="F16" s="15"/>
      <c r="G16" s="16"/>
    </row>
    <row r="17" spans="1:7" ht="12" customHeight="1" x14ac:dyDescent="0.25">
      <c r="A17" s="95"/>
      <c r="B17" s="176" t="s">
        <v>12</v>
      </c>
      <c r="C17" s="177"/>
      <c r="D17" s="177"/>
      <c r="E17" s="177"/>
      <c r="F17" s="177"/>
      <c r="G17" s="177"/>
    </row>
    <row r="18" spans="1:7" ht="12" customHeight="1" x14ac:dyDescent="0.25">
      <c r="A18" s="78"/>
      <c r="B18" s="17"/>
      <c r="C18" s="18"/>
      <c r="D18" s="18"/>
      <c r="E18" s="18"/>
      <c r="F18" s="19"/>
      <c r="G18" s="20"/>
    </row>
    <row r="19" spans="1:7" ht="12" customHeight="1" x14ac:dyDescent="0.25">
      <c r="A19" s="84"/>
      <c r="B19" s="21" t="s">
        <v>13</v>
      </c>
      <c r="C19" s="22"/>
      <c r="D19" s="23"/>
      <c r="E19" s="23"/>
      <c r="F19" s="23"/>
      <c r="G19" s="24"/>
    </row>
    <row r="20" spans="1:7" ht="24" customHeight="1" x14ac:dyDescent="0.25">
      <c r="A20" s="95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12.75" customHeight="1" x14ac:dyDescent="0.25">
      <c r="A21" s="95"/>
      <c r="B21" s="96" t="s">
        <v>82</v>
      </c>
      <c r="C21" s="97" t="s">
        <v>20</v>
      </c>
      <c r="D21" s="98">
        <v>4</v>
      </c>
      <c r="E21" s="98" t="s">
        <v>83</v>
      </c>
      <c r="F21" s="99">
        <v>20000</v>
      </c>
      <c r="G21" s="100">
        <f>F21*D21</f>
        <v>80000</v>
      </c>
    </row>
    <row r="22" spans="1:7" ht="13.5" x14ac:dyDescent="0.25">
      <c r="A22" s="95"/>
      <c r="B22" s="101" t="s">
        <v>84</v>
      </c>
      <c r="C22" s="102" t="s">
        <v>20</v>
      </c>
      <c r="D22" s="102">
        <v>2</v>
      </c>
      <c r="E22" s="103" t="s">
        <v>85</v>
      </c>
      <c r="F22" s="104">
        <v>20000</v>
      </c>
      <c r="G22" s="105">
        <f>F22*D22</f>
        <v>40000</v>
      </c>
    </row>
    <row r="23" spans="1:7" ht="13.5" x14ac:dyDescent="0.25">
      <c r="A23" s="95"/>
      <c r="B23" s="101" t="s">
        <v>86</v>
      </c>
      <c r="C23" s="102" t="s">
        <v>20</v>
      </c>
      <c r="D23" s="102">
        <v>3</v>
      </c>
      <c r="E23" s="103" t="s">
        <v>85</v>
      </c>
      <c r="F23" s="104">
        <v>20000</v>
      </c>
      <c r="G23" s="105">
        <f>F23*D23</f>
        <v>60000</v>
      </c>
    </row>
    <row r="24" spans="1:7" ht="12.75" customHeight="1" x14ac:dyDescent="0.25">
      <c r="A24" s="95"/>
      <c r="B24" s="26"/>
      <c r="C24" s="27"/>
      <c r="D24" s="27"/>
      <c r="E24" s="27"/>
      <c r="F24" s="28"/>
      <c r="G24" s="28"/>
    </row>
    <row r="25" spans="1:7" ht="12.75" customHeight="1" x14ac:dyDescent="0.25">
      <c r="A25" s="95"/>
      <c r="B25" s="26"/>
      <c r="C25" s="27"/>
      <c r="D25" s="27"/>
      <c r="E25" s="27"/>
      <c r="F25" s="28"/>
      <c r="G25" s="28"/>
    </row>
    <row r="26" spans="1:7" ht="12.75" customHeight="1" x14ac:dyDescent="0.25">
      <c r="A26" s="95"/>
      <c r="B26" s="26"/>
      <c r="C26" s="27"/>
      <c r="D26" s="27"/>
      <c r="E26" s="27"/>
      <c r="F26" s="28"/>
      <c r="G26" s="28"/>
    </row>
    <row r="27" spans="1:7" ht="12.75" customHeight="1" x14ac:dyDescent="0.25">
      <c r="A27" s="95"/>
      <c r="B27" s="26"/>
      <c r="C27" s="27"/>
      <c r="D27" s="27"/>
      <c r="E27" s="27"/>
      <c r="F27" s="28"/>
      <c r="G27" s="28"/>
    </row>
    <row r="28" spans="1:7" ht="12.75" customHeight="1" x14ac:dyDescent="0.25">
      <c r="A28" s="95"/>
      <c r="B28" s="26"/>
      <c r="C28" s="27"/>
      <c r="D28" s="27"/>
      <c r="E28" s="27"/>
      <c r="F28" s="28"/>
      <c r="G28" s="28"/>
    </row>
    <row r="29" spans="1:7" ht="12.75" customHeight="1" x14ac:dyDescent="0.25">
      <c r="A29" s="95"/>
      <c r="B29" s="106"/>
      <c r="C29" s="107"/>
      <c r="D29" s="108"/>
      <c r="E29" s="107"/>
      <c r="F29" s="109"/>
      <c r="G29" s="109"/>
    </row>
    <row r="30" spans="1:7" ht="12.75" customHeight="1" x14ac:dyDescent="0.25">
      <c r="A30" s="95"/>
      <c r="B30" s="106"/>
      <c r="C30" s="107"/>
      <c r="D30" s="110"/>
      <c r="E30" s="107"/>
      <c r="F30" s="109"/>
      <c r="G30" s="109"/>
    </row>
    <row r="31" spans="1:7" ht="12.75" customHeight="1" x14ac:dyDescent="0.25">
      <c r="A31" s="95"/>
      <c r="B31" s="106"/>
      <c r="C31" s="107"/>
      <c r="D31" s="110"/>
      <c r="E31" s="107"/>
      <c r="F31" s="109"/>
      <c r="G31" s="109"/>
    </row>
    <row r="32" spans="1:7" ht="12.75" customHeight="1" x14ac:dyDescent="0.25">
      <c r="A32" s="95"/>
      <c r="B32" s="111" t="s">
        <v>21</v>
      </c>
      <c r="C32" s="112"/>
      <c r="D32" s="112"/>
      <c r="E32" s="112"/>
      <c r="F32" s="113"/>
      <c r="G32" s="114">
        <f>SUM(G21:G31)</f>
        <v>180000</v>
      </c>
    </row>
    <row r="33" spans="1:7" ht="12" customHeight="1" x14ac:dyDescent="0.25">
      <c r="A33" s="78"/>
      <c r="B33" s="17"/>
      <c r="C33" s="19"/>
      <c r="D33" s="19"/>
      <c r="E33" s="19"/>
      <c r="F33" s="29"/>
      <c r="G33" s="30"/>
    </row>
    <row r="34" spans="1:7" ht="12" customHeight="1" x14ac:dyDescent="0.25">
      <c r="A34" s="84"/>
      <c r="B34" s="31" t="s">
        <v>22</v>
      </c>
      <c r="C34" s="32"/>
      <c r="D34" s="33"/>
      <c r="E34" s="33"/>
      <c r="F34" s="34"/>
      <c r="G34" s="35"/>
    </row>
    <row r="35" spans="1:7" ht="24" customHeight="1" x14ac:dyDescent="0.25">
      <c r="A35" s="84"/>
      <c r="B35" s="36" t="s">
        <v>14</v>
      </c>
      <c r="C35" s="37" t="s">
        <v>15</v>
      </c>
      <c r="D35" s="37" t="s">
        <v>16</v>
      </c>
      <c r="E35" s="36" t="s">
        <v>56</v>
      </c>
      <c r="F35" s="37" t="s">
        <v>18</v>
      </c>
      <c r="G35" s="36" t="s">
        <v>19</v>
      </c>
    </row>
    <row r="36" spans="1:7" ht="12" customHeight="1" x14ac:dyDescent="0.25">
      <c r="A36" s="84"/>
      <c r="B36" s="38"/>
      <c r="C36" s="39" t="s">
        <v>56</v>
      </c>
      <c r="D36" s="39" t="s">
        <v>56</v>
      </c>
      <c r="E36" s="39" t="s">
        <v>56</v>
      </c>
      <c r="F36" s="40" t="s">
        <v>56</v>
      </c>
      <c r="G36" s="41"/>
    </row>
    <row r="37" spans="1:7" ht="12" customHeight="1" x14ac:dyDescent="0.25">
      <c r="A37" s="84"/>
      <c r="B37" s="42" t="s">
        <v>23</v>
      </c>
      <c r="C37" s="43"/>
      <c r="D37" s="43"/>
      <c r="E37" s="43"/>
      <c r="F37" s="44"/>
      <c r="G37" s="45"/>
    </row>
    <row r="38" spans="1:7" ht="12" customHeight="1" x14ac:dyDescent="0.25">
      <c r="A38" s="78"/>
      <c r="B38" s="46"/>
      <c r="C38" s="47"/>
      <c r="D38" s="47"/>
      <c r="E38" s="47"/>
      <c r="F38" s="48"/>
      <c r="G38" s="49"/>
    </row>
    <row r="39" spans="1:7" ht="12" customHeight="1" x14ac:dyDescent="0.25">
      <c r="A39" s="84"/>
      <c r="B39" s="31" t="s">
        <v>24</v>
      </c>
      <c r="C39" s="32"/>
      <c r="D39" s="33"/>
      <c r="E39" s="33"/>
      <c r="F39" s="34"/>
      <c r="G39" s="35"/>
    </row>
    <row r="40" spans="1:7" ht="24" customHeight="1" x14ac:dyDescent="0.25">
      <c r="A40" s="84"/>
      <c r="B40" s="50" t="s">
        <v>14</v>
      </c>
      <c r="C40" s="50" t="s">
        <v>15</v>
      </c>
      <c r="D40" s="50" t="s">
        <v>16</v>
      </c>
      <c r="E40" s="50" t="s">
        <v>17</v>
      </c>
      <c r="F40" s="51" t="s">
        <v>18</v>
      </c>
      <c r="G40" s="50" t="s">
        <v>19</v>
      </c>
    </row>
    <row r="41" spans="1:7" ht="13.5" x14ac:dyDescent="0.25">
      <c r="A41" s="95"/>
      <c r="B41" s="115" t="s">
        <v>87</v>
      </c>
      <c r="C41" s="102" t="s">
        <v>25</v>
      </c>
      <c r="D41" s="102">
        <v>0.4</v>
      </c>
      <c r="E41" s="103" t="s">
        <v>67</v>
      </c>
      <c r="F41" s="116">
        <v>180000</v>
      </c>
      <c r="G41" s="105">
        <f>D41*F41</f>
        <v>72000</v>
      </c>
    </row>
    <row r="42" spans="1:7" ht="13.5" x14ac:dyDescent="0.25">
      <c r="A42" s="117"/>
      <c r="B42" s="101" t="s">
        <v>70</v>
      </c>
      <c r="C42" s="102" t="s">
        <v>25</v>
      </c>
      <c r="D42" s="102">
        <v>0.4</v>
      </c>
      <c r="E42" s="103" t="s">
        <v>88</v>
      </c>
      <c r="F42" s="116">
        <v>175000</v>
      </c>
      <c r="G42" s="105">
        <f t="shared" ref="G42:G50" si="0">D42*F42</f>
        <v>70000</v>
      </c>
    </row>
    <row r="43" spans="1:7" ht="13.5" x14ac:dyDescent="0.25">
      <c r="A43" s="117"/>
      <c r="B43" s="101" t="s">
        <v>89</v>
      </c>
      <c r="C43" s="102" t="s">
        <v>25</v>
      </c>
      <c r="D43" s="102">
        <v>0.2</v>
      </c>
      <c r="E43" s="103" t="s">
        <v>90</v>
      </c>
      <c r="F43" s="116">
        <v>130000</v>
      </c>
      <c r="G43" s="105">
        <f t="shared" si="0"/>
        <v>26000</v>
      </c>
    </row>
    <row r="44" spans="1:7" ht="13.5" x14ac:dyDescent="0.25">
      <c r="A44" s="117"/>
      <c r="B44" s="101" t="s">
        <v>91</v>
      </c>
      <c r="C44" s="102" t="s">
        <v>92</v>
      </c>
      <c r="D44" s="102">
        <v>1</v>
      </c>
      <c r="E44" s="103" t="s">
        <v>90</v>
      </c>
      <c r="F44" s="116">
        <v>80000</v>
      </c>
      <c r="G44" s="105">
        <f t="shared" si="0"/>
        <v>80000</v>
      </c>
    </row>
    <row r="45" spans="1:7" ht="13.5" x14ac:dyDescent="0.25">
      <c r="A45" s="117"/>
      <c r="B45" s="101" t="s">
        <v>93</v>
      </c>
      <c r="C45" s="102" t="s">
        <v>92</v>
      </c>
      <c r="D45" s="102">
        <v>1</v>
      </c>
      <c r="E45" s="103" t="s">
        <v>90</v>
      </c>
      <c r="F45" s="116">
        <v>80000</v>
      </c>
      <c r="G45" s="105">
        <f t="shared" si="0"/>
        <v>80000</v>
      </c>
    </row>
    <row r="46" spans="1:7" ht="13.5" x14ac:dyDescent="0.25">
      <c r="A46" s="95"/>
      <c r="B46" s="101" t="s">
        <v>94</v>
      </c>
      <c r="C46" s="102" t="s">
        <v>25</v>
      </c>
      <c r="D46" s="102">
        <v>1</v>
      </c>
      <c r="E46" s="103" t="s">
        <v>95</v>
      </c>
      <c r="F46" s="116">
        <v>80000</v>
      </c>
      <c r="G46" s="105">
        <f t="shared" si="0"/>
        <v>80000</v>
      </c>
    </row>
    <row r="47" spans="1:7" ht="13.5" x14ac:dyDescent="0.25">
      <c r="A47" s="95"/>
      <c r="B47" s="101" t="s">
        <v>96</v>
      </c>
      <c r="C47" s="102" t="s">
        <v>92</v>
      </c>
      <c r="D47" s="102">
        <v>1</v>
      </c>
      <c r="E47" s="103" t="s">
        <v>88</v>
      </c>
      <c r="F47" s="116">
        <v>30000</v>
      </c>
      <c r="G47" s="105">
        <f t="shared" si="0"/>
        <v>30000</v>
      </c>
    </row>
    <row r="48" spans="1:7" ht="40.5" x14ac:dyDescent="0.25">
      <c r="A48" s="95"/>
      <c r="B48" s="118" t="s">
        <v>97</v>
      </c>
      <c r="C48" s="102" t="s">
        <v>92</v>
      </c>
      <c r="D48" s="119">
        <v>2</v>
      </c>
      <c r="E48" s="103" t="s">
        <v>98</v>
      </c>
      <c r="F48" s="116">
        <v>30000</v>
      </c>
      <c r="G48" s="105">
        <f t="shared" si="0"/>
        <v>60000</v>
      </c>
    </row>
    <row r="49" spans="1:7" ht="27" x14ac:dyDescent="0.25">
      <c r="A49" s="95"/>
      <c r="B49" s="118" t="s">
        <v>99</v>
      </c>
      <c r="C49" s="102" t="s">
        <v>92</v>
      </c>
      <c r="D49" s="119">
        <v>2</v>
      </c>
      <c r="E49" s="103" t="s">
        <v>100</v>
      </c>
      <c r="F49" s="116">
        <v>30000</v>
      </c>
      <c r="G49" s="105">
        <f t="shared" si="0"/>
        <v>60000</v>
      </c>
    </row>
    <row r="50" spans="1:7" ht="13.5" x14ac:dyDescent="0.25">
      <c r="A50" s="95"/>
      <c r="B50" s="118" t="s">
        <v>69</v>
      </c>
      <c r="C50" s="102" t="s">
        <v>101</v>
      </c>
      <c r="D50" s="119">
        <v>1000</v>
      </c>
      <c r="E50" s="103" t="s">
        <v>102</v>
      </c>
      <c r="F50" s="116">
        <v>800</v>
      </c>
      <c r="G50" s="105">
        <f t="shared" si="0"/>
        <v>800000</v>
      </c>
    </row>
    <row r="51" spans="1:7" ht="13.5" x14ac:dyDescent="0.25">
      <c r="A51" s="95"/>
      <c r="B51" s="115" t="s">
        <v>103</v>
      </c>
      <c r="C51" s="102" t="s">
        <v>25</v>
      </c>
      <c r="D51" s="102">
        <v>1</v>
      </c>
      <c r="E51" s="103" t="s">
        <v>80</v>
      </c>
      <c r="F51" s="116">
        <v>150000</v>
      </c>
      <c r="G51" s="105">
        <v>150000</v>
      </c>
    </row>
    <row r="52" spans="1:7" ht="12.75" customHeight="1" x14ac:dyDescent="0.25">
      <c r="A52" s="95"/>
      <c r="B52" s="106"/>
      <c r="C52" s="107"/>
      <c r="D52" s="110"/>
      <c r="E52" s="107"/>
      <c r="F52" s="109"/>
      <c r="G52" s="109"/>
    </row>
    <row r="53" spans="1:7" ht="12.75" customHeight="1" x14ac:dyDescent="0.25">
      <c r="A53" s="84"/>
      <c r="B53" s="42" t="s">
        <v>26</v>
      </c>
      <c r="C53" s="43"/>
      <c r="D53" s="43"/>
      <c r="E53" s="43"/>
      <c r="F53" s="43"/>
      <c r="G53" s="45">
        <f>SUM(G41:G52)</f>
        <v>1508000</v>
      </c>
    </row>
    <row r="54" spans="1:7" ht="12" customHeight="1" x14ac:dyDescent="0.25">
      <c r="A54" s="78"/>
      <c r="B54" s="46"/>
      <c r="C54" s="47"/>
      <c r="D54" s="47"/>
      <c r="E54" s="47"/>
      <c r="F54" s="48"/>
      <c r="G54" s="49"/>
    </row>
    <row r="55" spans="1:7" ht="12" customHeight="1" x14ac:dyDescent="0.25">
      <c r="A55" s="84"/>
      <c r="B55" s="31" t="s">
        <v>27</v>
      </c>
      <c r="C55" s="32"/>
      <c r="D55" s="33"/>
      <c r="E55" s="33"/>
      <c r="F55" s="34"/>
      <c r="G55" s="35"/>
    </row>
    <row r="56" spans="1:7" ht="24" customHeight="1" x14ac:dyDescent="0.25">
      <c r="A56" s="84"/>
      <c r="B56" s="52" t="s">
        <v>28</v>
      </c>
      <c r="C56" s="52" t="s">
        <v>29</v>
      </c>
      <c r="D56" s="52" t="s">
        <v>30</v>
      </c>
      <c r="E56" s="52" t="s">
        <v>17</v>
      </c>
      <c r="F56" s="52" t="s">
        <v>18</v>
      </c>
      <c r="G56" s="53" t="s">
        <v>19</v>
      </c>
    </row>
    <row r="57" spans="1:7" ht="13.5" x14ac:dyDescent="0.25">
      <c r="A57" s="120"/>
      <c r="B57" s="121" t="s">
        <v>71</v>
      </c>
      <c r="C57" s="122"/>
      <c r="D57" s="122"/>
      <c r="E57" s="103"/>
      <c r="F57" s="123"/>
      <c r="G57" s="123"/>
    </row>
    <row r="58" spans="1:7" ht="13.5" x14ac:dyDescent="0.25">
      <c r="A58" s="120"/>
      <c r="B58" s="124" t="s">
        <v>104</v>
      </c>
      <c r="C58" s="102" t="s">
        <v>57</v>
      </c>
      <c r="D58" s="125">
        <v>3000</v>
      </c>
      <c r="E58" s="103" t="s">
        <v>105</v>
      </c>
      <c r="F58" s="126">
        <v>1100</v>
      </c>
      <c r="G58" s="104">
        <f>D58*F58</f>
        <v>3300000</v>
      </c>
    </row>
    <row r="59" spans="1:7" ht="13.5" x14ac:dyDescent="0.25">
      <c r="A59" s="120"/>
      <c r="B59" s="121" t="s">
        <v>75</v>
      </c>
      <c r="C59" s="122"/>
      <c r="D59" s="122"/>
      <c r="E59" s="103"/>
      <c r="F59" s="127"/>
      <c r="G59" s="127"/>
    </row>
    <row r="60" spans="1:7" ht="13.5" x14ac:dyDescent="0.25">
      <c r="A60" s="120"/>
      <c r="B60" s="124" t="s">
        <v>106</v>
      </c>
      <c r="C60" s="102" t="s">
        <v>57</v>
      </c>
      <c r="D60" s="128">
        <v>400</v>
      </c>
      <c r="E60" s="103" t="s">
        <v>90</v>
      </c>
      <c r="F60" s="126">
        <f>988+300</f>
        <v>1288</v>
      </c>
      <c r="G60" s="104">
        <f>D60*F60</f>
        <v>515200</v>
      </c>
    </row>
    <row r="61" spans="1:7" ht="13.5" x14ac:dyDescent="0.25">
      <c r="A61" s="129"/>
      <c r="B61" s="124" t="s">
        <v>107</v>
      </c>
      <c r="C61" s="102" t="s">
        <v>108</v>
      </c>
      <c r="D61" s="128">
        <v>30</v>
      </c>
      <c r="E61" s="103" t="s">
        <v>90</v>
      </c>
      <c r="F61" s="126">
        <f>7000+2100</f>
        <v>9100</v>
      </c>
      <c r="G61" s="104">
        <f>D61*F61</f>
        <v>273000</v>
      </c>
    </row>
    <row r="62" spans="1:7" ht="13.5" x14ac:dyDescent="0.25">
      <c r="A62" s="129"/>
      <c r="B62" s="124" t="s">
        <v>109</v>
      </c>
      <c r="C62" s="102" t="s">
        <v>57</v>
      </c>
      <c r="D62" s="128">
        <v>300</v>
      </c>
      <c r="E62" s="103" t="s">
        <v>85</v>
      </c>
      <c r="F62" s="126">
        <v>1300</v>
      </c>
      <c r="G62" s="104">
        <f>D62*F62</f>
        <v>390000</v>
      </c>
    </row>
    <row r="63" spans="1:7" ht="13.5" x14ac:dyDescent="0.25">
      <c r="A63" s="129"/>
      <c r="B63" s="121" t="s">
        <v>72</v>
      </c>
      <c r="C63" s="122"/>
      <c r="D63" s="122"/>
      <c r="E63" s="103"/>
      <c r="F63" s="127"/>
      <c r="G63" s="127"/>
    </row>
    <row r="64" spans="1:7" ht="13.5" x14ac:dyDescent="0.25">
      <c r="A64" s="120"/>
      <c r="B64" s="115" t="s">
        <v>73</v>
      </c>
      <c r="C64" s="102" t="s">
        <v>57</v>
      </c>
      <c r="D64" s="102">
        <v>4</v>
      </c>
      <c r="E64" s="103" t="s">
        <v>74</v>
      </c>
      <c r="F64" s="130">
        <f>19600+5880</f>
        <v>25480</v>
      </c>
      <c r="G64" s="104">
        <f>D64*F64</f>
        <v>101920</v>
      </c>
    </row>
    <row r="65" spans="1:7" ht="13.5" x14ac:dyDescent="0.25">
      <c r="A65" s="120"/>
      <c r="B65" s="115" t="s">
        <v>110</v>
      </c>
      <c r="C65" s="102" t="s">
        <v>57</v>
      </c>
      <c r="D65" s="102">
        <v>2</v>
      </c>
      <c r="E65" s="103" t="s">
        <v>85</v>
      </c>
      <c r="F65" s="130">
        <v>8300</v>
      </c>
      <c r="G65" s="104">
        <f>D65*F65</f>
        <v>16600</v>
      </c>
    </row>
    <row r="66" spans="1:7" ht="13.5" x14ac:dyDescent="0.25">
      <c r="A66" s="120"/>
      <c r="B66" s="121" t="s">
        <v>111</v>
      </c>
      <c r="C66" s="122"/>
      <c r="D66" s="122"/>
      <c r="E66" s="103"/>
      <c r="F66" s="127"/>
      <c r="G66" s="127"/>
    </row>
    <row r="67" spans="1:7" ht="13.5" x14ac:dyDescent="0.25">
      <c r="A67" s="120"/>
      <c r="B67" s="115" t="s">
        <v>112</v>
      </c>
      <c r="C67" s="102" t="s">
        <v>77</v>
      </c>
      <c r="D67" s="102">
        <v>0.5</v>
      </c>
      <c r="E67" s="103" t="s">
        <v>88</v>
      </c>
      <c r="F67" s="130">
        <v>46800</v>
      </c>
      <c r="G67" s="104">
        <f>D67*F67</f>
        <v>23400</v>
      </c>
    </row>
    <row r="68" spans="1:7" ht="13.5" x14ac:dyDescent="0.25">
      <c r="A68" s="120"/>
      <c r="B68" s="121" t="s">
        <v>76</v>
      </c>
      <c r="C68" s="122"/>
      <c r="D68" s="122"/>
      <c r="E68" s="103"/>
      <c r="F68" s="127"/>
      <c r="G68" s="127"/>
    </row>
    <row r="69" spans="1:7" ht="27" x14ac:dyDescent="0.25">
      <c r="A69" s="120"/>
      <c r="B69" s="131" t="s">
        <v>113</v>
      </c>
      <c r="C69" s="102" t="s">
        <v>77</v>
      </c>
      <c r="D69" s="102">
        <v>0.5</v>
      </c>
      <c r="E69" s="103" t="s">
        <v>83</v>
      </c>
      <c r="F69" s="130">
        <v>49000</v>
      </c>
      <c r="G69" s="104">
        <f>D69*F69</f>
        <v>24500</v>
      </c>
    </row>
    <row r="70" spans="1:7" ht="27" x14ac:dyDescent="0.25">
      <c r="A70" s="120"/>
      <c r="B70" s="131" t="s">
        <v>114</v>
      </c>
      <c r="C70" s="102" t="s">
        <v>77</v>
      </c>
      <c r="D70" s="102">
        <v>0.15</v>
      </c>
      <c r="E70" s="103" t="s">
        <v>115</v>
      </c>
      <c r="F70" s="130">
        <v>250000</v>
      </c>
      <c r="G70" s="104">
        <f>D70*F70</f>
        <v>37500</v>
      </c>
    </row>
    <row r="71" spans="1:7" ht="12.75" customHeight="1" x14ac:dyDescent="0.25">
      <c r="A71" s="120"/>
      <c r="B71" s="54"/>
      <c r="C71" s="55"/>
      <c r="D71" s="55"/>
      <c r="E71" s="103"/>
      <c r="F71" s="56"/>
      <c r="G71" s="28"/>
    </row>
    <row r="72" spans="1:7" ht="12.75" customHeight="1" x14ac:dyDescent="0.25">
      <c r="A72" s="120"/>
      <c r="B72" s="54"/>
      <c r="C72" s="55"/>
      <c r="D72" s="55"/>
      <c r="E72" s="55"/>
      <c r="F72" s="56"/>
      <c r="G72" s="28"/>
    </row>
    <row r="73" spans="1:7" ht="12.75" customHeight="1" x14ac:dyDescent="0.25">
      <c r="A73" s="120"/>
      <c r="B73" s="132"/>
      <c r="C73" s="133"/>
      <c r="D73" s="134"/>
      <c r="E73" s="133"/>
      <c r="F73" s="135"/>
      <c r="G73" s="135"/>
    </row>
    <row r="74" spans="1:7" ht="13.5" customHeight="1" x14ac:dyDescent="0.25">
      <c r="A74" s="120"/>
      <c r="B74" s="6" t="s">
        <v>31</v>
      </c>
      <c r="C74" s="7"/>
      <c r="D74" s="7"/>
      <c r="E74" s="7"/>
      <c r="F74" s="8"/>
      <c r="G74" s="9">
        <f>SUM(G58:G72)</f>
        <v>4682120</v>
      </c>
    </row>
    <row r="75" spans="1:7" ht="12" customHeight="1" x14ac:dyDescent="0.25">
      <c r="A75" s="78"/>
      <c r="B75" s="57"/>
      <c r="C75" s="58"/>
      <c r="D75" s="58"/>
      <c r="E75" s="59"/>
      <c r="F75" s="60"/>
      <c r="G75" s="61"/>
    </row>
    <row r="76" spans="1:7" ht="12" customHeight="1" x14ac:dyDescent="0.25">
      <c r="A76" s="84"/>
      <c r="B76" s="31" t="s">
        <v>32</v>
      </c>
      <c r="C76" s="32"/>
      <c r="D76" s="33"/>
      <c r="E76" s="33"/>
      <c r="F76" s="34"/>
      <c r="G76" s="35"/>
    </row>
    <row r="77" spans="1:7" ht="24" customHeight="1" x14ac:dyDescent="0.25">
      <c r="A77" s="84"/>
      <c r="B77" s="62" t="s">
        <v>33</v>
      </c>
      <c r="C77" s="52" t="s">
        <v>29</v>
      </c>
      <c r="D77" s="52" t="s">
        <v>30</v>
      </c>
      <c r="E77" s="62" t="s">
        <v>17</v>
      </c>
      <c r="F77" s="52" t="s">
        <v>18</v>
      </c>
      <c r="G77" s="62" t="s">
        <v>19</v>
      </c>
    </row>
    <row r="78" spans="1:7" ht="16.5" customHeight="1" x14ac:dyDescent="0.25">
      <c r="A78" s="120"/>
      <c r="B78" s="131" t="s">
        <v>116</v>
      </c>
      <c r="C78" s="102" t="s">
        <v>57</v>
      </c>
      <c r="D78" s="102">
        <v>1</v>
      </c>
      <c r="E78" s="102" t="s">
        <v>80</v>
      </c>
      <c r="F78" s="100">
        <v>4100</v>
      </c>
      <c r="G78" s="104">
        <f>D78*F78</f>
        <v>4100</v>
      </c>
    </row>
    <row r="79" spans="1:7" ht="16.5" customHeight="1" x14ac:dyDescent="0.25">
      <c r="A79" s="129"/>
      <c r="B79" s="115" t="s">
        <v>117</v>
      </c>
      <c r="C79" s="102" t="s">
        <v>118</v>
      </c>
      <c r="D79" s="102">
        <v>1000</v>
      </c>
      <c r="E79" s="102" t="s">
        <v>80</v>
      </c>
      <c r="F79" s="100">
        <v>190</v>
      </c>
      <c r="G79" s="104">
        <f>D79*F79</f>
        <v>190000</v>
      </c>
    </row>
    <row r="80" spans="1:7" ht="16.5" customHeight="1" x14ac:dyDescent="0.25">
      <c r="A80" s="129"/>
      <c r="B80" s="101" t="s">
        <v>119</v>
      </c>
      <c r="C80" s="102" t="s">
        <v>101</v>
      </c>
      <c r="D80" s="102">
        <v>1000</v>
      </c>
      <c r="E80" s="102" t="s">
        <v>80</v>
      </c>
      <c r="F80" s="136">
        <v>400</v>
      </c>
      <c r="G80" s="136">
        <f>F80*D80</f>
        <v>400000</v>
      </c>
    </row>
    <row r="81" spans="1:7" ht="16.5" customHeight="1" x14ac:dyDescent="0.25">
      <c r="A81" s="129"/>
      <c r="B81" s="101" t="s">
        <v>120</v>
      </c>
      <c r="C81" s="102" t="s">
        <v>118</v>
      </c>
      <c r="D81" s="102">
        <v>1</v>
      </c>
      <c r="E81" s="102" t="s">
        <v>80</v>
      </c>
      <c r="F81" s="136">
        <v>100000</v>
      </c>
      <c r="G81" s="136">
        <f>F81*D81</f>
        <v>100000</v>
      </c>
    </row>
    <row r="82" spans="1:7" ht="13.5" customHeight="1" x14ac:dyDescent="0.25">
      <c r="A82" s="84"/>
      <c r="B82" s="2" t="s">
        <v>34</v>
      </c>
      <c r="C82" s="3"/>
      <c r="D82" s="3"/>
      <c r="E82" s="5"/>
      <c r="F82" s="4"/>
      <c r="G82" s="10">
        <f>SUM(G78:G81)</f>
        <v>694100</v>
      </c>
    </row>
    <row r="83" spans="1:7" ht="12" customHeight="1" x14ac:dyDescent="0.25">
      <c r="A83" s="78"/>
      <c r="B83" s="63"/>
      <c r="C83" s="63"/>
      <c r="D83" s="63"/>
      <c r="E83" s="63"/>
      <c r="F83" s="64"/>
      <c r="G83" s="65"/>
    </row>
    <row r="84" spans="1:7" ht="12" customHeight="1" x14ac:dyDescent="0.25">
      <c r="A84" s="120"/>
      <c r="B84" s="66" t="s">
        <v>35</v>
      </c>
      <c r="C84" s="67"/>
      <c r="D84" s="67"/>
      <c r="E84" s="67"/>
      <c r="F84" s="67"/>
      <c r="G84" s="68">
        <f>G32+G37+G53+G74+G82</f>
        <v>7064220</v>
      </c>
    </row>
    <row r="85" spans="1:7" ht="12" customHeight="1" x14ac:dyDescent="0.25">
      <c r="A85" s="120"/>
      <c r="B85" s="69" t="s">
        <v>36</v>
      </c>
      <c r="C85" s="70"/>
      <c r="D85" s="70"/>
      <c r="E85" s="70"/>
      <c r="F85" s="70"/>
      <c r="G85" s="71">
        <f>G84*0.05</f>
        <v>353211</v>
      </c>
    </row>
    <row r="86" spans="1:7" ht="12" customHeight="1" x14ac:dyDescent="0.25">
      <c r="A86" s="120"/>
      <c r="B86" s="72" t="s">
        <v>37</v>
      </c>
      <c r="C86" s="73"/>
      <c r="D86" s="73"/>
      <c r="E86" s="73"/>
      <c r="F86" s="73"/>
      <c r="G86" s="74">
        <f>G85+G84</f>
        <v>7417431</v>
      </c>
    </row>
    <row r="87" spans="1:7" ht="12" customHeight="1" x14ac:dyDescent="0.25">
      <c r="A87" s="120"/>
      <c r="B87" s="69" t="s">
        <v>38</v>
      </c>
      <c r="C87" s="70"/>
      <c r="D87" s="70"/>
      <c r="E87" s="70"/>
      <c r="F87" s="70"/>
      <c r="G87" s="71">
        <f>G12</f>
        <v>10000000</v>
      </c>
    </row>
    <row r="88" spans="1:7" ht="12" customHeight="1" x14ac:dyDescent="0.25">
      <c r="A88" s="120"/>
      <c r="B88" s="75" t="s">
        <v>39</v>
      </c>
      <c r="C88" s="137"/>
      <c r="D88" s="137"/>
      <c r="E88" s="137"/>
      <c r="F88" s="137"/>
      <c r="G88" s="68">
        <f>G87-G86</f>
        <v>2582569</v>
      </c>
    </row>
    <row r="89" spans="1:7" ht="12" customHeight="1" x14ac:dyDescent="0.25">
      <c r="A89" s="120"/>
      <c r="B89" s="138" t="s">
        <v>121</v>
      </c>
      <c r="C89" s="139"/>
      <c r="D89" s="139"/>
      <c r="E89" s="139"/>
      <c r="F89" s="139"/>
      <c r="G89" s="76"/>
    </row>
    <row r="90" spans="1:7" ht="12.75" customHeight="1" thickBot="1" x14ac:dyDescent="0.3">
      <c r="A90" s="120"/>
      <c r="B90" s="140"/>
      <c r="C90" s="139"/>
      <c r="D90" s="139"/>
      <c r="E90" s="139"/>
      <c r="F90" s="139"/>
      <c r="G90" s="76"/>
    </row>
    <row r="91" spans="1:7" ht="12" customHeight="1" x14ac:dyDescent="0.25">
      <c r="A91" s="120"/>
      <c r="B91" s="141" t="s">
        <v>122</v>
      </c>
      <c r="C91" s="142"/>
      <c r="D91" s="142"/>
      <c r="E91" s="142"/>
      <c r="F91" s="143"/>
      <c r="G91" s="76"/>
    </row>
    <row r="92" spans="1:7" ht="12" customHeight="1" x14ac:dyDescent="0.25">
      <c r="A92" s="120"/>
      <c r="B92" s="144" t="s">
        <v>40</v>
      </c>
      <c r="C92" s="145"/>
      <c r="D92" s="145"/>
      <c r="E92" s="145"/>
      <c r="F92" s="146"/>
      <c r="G92" s="76"/>
    </row>
    <row r="93" spans="1:7" ht="12" customHeight="1" x14ac:dyDescent="0.25">
      <c r="A93" s="120"/>
      <c r="B93" s="144" t="s">
        <v>41</v>
      </c>
      <c r="C93" s="145"/>
      <c r="D93" s="145"/>
      <c r="E93" s="145"/>
      <c r="F93" s="146"/>
      <c r="G93" s="76"/>
    </row>
    <row r="94" spans="1:7" ht="12" customHeight="1" x14ac:dyDescent="0.25">
      <c r="A94" s="120"/>
      <c r="B94" s="144" t="s">
        <v>42</v>
      </c>
      <c r="C94" s="145"/>
      <c r="D94" s="145"/>
      <c r="E94" s="145"/>
      <c r="F94" s="146"/>
      <c r="G94" s="76"/>
    </row>
    <row r="95" spans="1:7" ht="12" customHeight="1" x14ac:dyDescent="0.25">
      <c r="A95" s="120"/>
      <c r="B95" s="144" t="s">
        <v>43</v>
      </c>
      <c r="C95" s="145"/>
      <c r="D95" s="145"/>
      <c r="E95" s="145"/>
      <c r="F95" s="146"/>
      <c r="G95" s="76"/>
    </row>
    <row r="96" spans="1:7" ht="12" customHeight="1" x14ac:dyDescent="0.25">
      <c r="A96" s="120"/>
      <c r="B96" s="144" t="s">
        <v>44</v>
      </c>
      <c r="C96" s="145"/>
      <c r="D96" s="145"/>
      <c r="E96" s="145"/>
      <c r="F96" s="146"/>
      <c r="G96" s="76"/>
    </row>
    <row r="97" spans="1:7" ht="12.75" customHeight="1" thickBot="1" x14ac:dyDescent="0.3">
      <c r="A97" s="120"/>
      <c r="B97" s="147" t="s">
        <v>45</v>
      </c>
      <c r="C97" s="148"/>
      <c r="D97" s="148"/>
      <c r="E97" s="148"/>
      <c r="F97" s="149"/>
      <c r="G97" s="76"/>
    </row>
    <row r="98" spans="1:7" ht="12.75" customHeight="1" x14ac:dyDescent="0.25">
      <c r="A98" s="120"/>
      <c r="B98" s="140"/>
      <c r="C98" s="145"/>
      <c r="D98" s="145"/>
      <c r="E98" s="145"/>
      <c r="F98" s="145"/>
      <c r="G98" s="76"/>
    </row>
    <row r="99" spans="1:7" ht="15" customHeight="1" thickBot="1" x14ac:dyDescent="0.3">
      <c r="A99" s="120"/>
      <c r="B99" s="181" t="s">
        <v>46</v>
      </c>
      <c r="C99" s="182"/>
      <c r="D99" s="150"/>
      <c r="E99" s="151"/>
      <c r="F99" s="151"/>
      <c r="G99" s="76"/>
    </row>
    <row r="100" spans="1:7" ht="12" customHeight="1" x14ac:dyDescent="0.25">
      <c r="A100" s="120"/>
      <c r="B100" s="152" t="s">
        <v>33</v>
      </c>
      <c r="C100" s="153" t="s">
        <v>47</v>
      </c>
      <c r="D100" s="154" t="s">
        <v>48</v>
      </c>
      <c r="E100" s="151"/>
      <c r="F100" s="151"/>
      <c r="G100" s="76"/>
    </row>
    <row r="101" spans="1:7" ht="12" customHeight="1" x14ac:dyDescent="0.25">
      <c r="A101" s="120"/>
      <c r="B101" s="155" t="s">
        <v>49</v>
      </c>
      <c r="C101" s="156">
        <f>G32</f>
        <v>180000</v>
      </c>
      <c r="D101" s="157">
        <f>(C101/C107)</f>
        <v>2.4267162040334449E-2</v>
      </c>
      <c r="E101" s="151"/>
      <c r="F101" s="151"/>
      <c r="G101" s="76"/>
    </row>
    <row r="102" spans="1:7" ht="12" customHeight="1" x14ac:dyDescent="0.25">
      <c r="A102" s="120"/>
      <c r="B102" s="155" t="s">
        <v>50</v>
      </c>
      <c r="C102" s="156">
        <f>G37</f>
        <v>0</v>
      </c>
      <c r="D102" s="157">
        <v>0</v>
      </c>
      <c r="E102" s="151"/>
      <c r="F102" s="151"/>
      <c r="G102" s="76"/>
    </row>
    <row r="103" spans="1:7" ht="12" customHeight="1" x14ac:dyDescent="0.25">
      <c r="A103" s="120"/>
      <c r="B103" s="155" t="s">
        <v>51</v>
      </c>
      <c r="C103" s="156">
        <f>G53</f>
        <v>1508000</v>
      </c>
      <c r="D103" s="157">
        <f>(C103/C107)</f>
        <v>0.2033048908712464</v>
      </c>
      <c r="E103" s="151"/>
      <c r="F103" s="151"/>
      <c r="G103" s="76"/>
    </row>
    <row r="104" spans="1:7" ht="12" customHeight="1" x14ac:dyDescent="0.25">
      <c r="A104" s="120"/>
      <c r="B104" s="155" t="s">
        <v>28</v>
      </c>
      <c r="C104" s="156">
        <f>G74</f>
        <v>4682120</v>
      </c>
      <c r="D104" s="157">
        <f>(C104/C107)</f>
        <v>0.63123202629050412</v>
      </c>
      <c r="E104" s="151"/>
      <c r="F104" s="151"/>
      <c r="G104" s="76"/>
    </row>
    <row r="105" spans="1:7" ht="12" customHeight="1" x14ac:dyDescent="0.25">
      <c r="A105" s="120"/>
      <c r="B105" s="155" t="s">
        <v>52</v>
      </c>
      <c r="C105" s="158">
        <f>G82</f>
        <v>694100</v>
      </c>
      <c r="D105" s="157">
        <f>(C105/C107)</f>
        <v>9.3576873178867453E-2</v>
      </c>
      <c r="E105" s="159"/>
      <c r="F105" s="159"/>
      <c r="G105" s="76"/>
    </row>
    <row r="106" spans="1:7" ht="12" customHeight="1" x14ac:dyDescent="0.25">
      <c r="A106" s="120"/>
      <c r="B106" s="155" t="s">
        <v>53</v>
      </c>
      <c r="C106" s="158">
        <f>G85</f>
        <v>353211</v>
      </c>
      <c r="D106" s="157">
        <f>(C106/C107)</f>
        <v>4.7619047619047616E-2</v>
      </c>
      <c r="E106" s="159"/>
      <c r="F106" s="159"/>
      <c r="G106" s="76"/>
    </row>
    <row r="107" spans="1:7" ht="12.75" customHeight="1" thickBot="1" x14ac:dyDescent="0.3">
      <c r="A107" s="120"/>
      <c r="B107" s="160" t="s">
        <v>54</v>
      </c>
      <c r="C107" s="161">
        <f>SUM(C101:C106)</f>
        <v>7417431</v>
      </c>
      <c r="D107" s="162">
        <f>SUM(D101:D106)</f>
        <v>1</v>
      </c>
      <c r="E107" s="159"/>
      <c r="F107" s="159"/>
      <c r="G107" s="76"/>
    </row>
    <row r="108" spans="1:7" ht="12" customHeight="1" x14ac:dyDescent="0.25">
      <c r="A108" s="120"/>
      <c r="B108" s="140"/>
      <c r="C108" s="139"/>
      <c r="D108" s="139"/>
      <c r="E108" s="139"/>
      <c r="F108" s="139"/>
      <c r="G108" s="76"/>
    </row>
    <row r="109" spans="1:7" ht="12.75" customHeight="1" thickBot="1" x14ac:dyDescent="0.3">
      <c r="A109" s="120"/>
      <c r="B109" s="163"/>
      <c r="C109" s="139"/>
      <c r="D109" s="139"/>
      <c r="E109" s="139"/>
      <c r="F109" s="139"/>
      <c r="G109" s="76"/>
    </row>
    <row r="110" spans="1:7" ht="12" customHeight="1" thickBot="1" x14ac:dyDescent="0.3">
      <c r="A110" s="120"/>
      <c r="B110" s="178" t="s">
        <v>62</v>
      </c>
      <c r="C110" s="179"/>
      <c r="D110" s="179"/>
      <c r="E110" s="180"/>
      <c r="F110" s="159"/>
      <c r="G110" s="76"/>
    </row>
    <row r="111" spans="1:7" ht="12" customHeight="1" x14ac:dyDescent="0.25">
      <c r="A111" s="120"/>
      <c r="B111" s="164" t="s">
        <v>60</v>
      </c>
      <c r="C111" s="165">
        <v>22000</v>
      </c>
      <c r="D111" s="165">
        <f>G9</f>
        <v>25000</v>
      </c>
      <c r="E111" s="165">
        <v>28000</v>
      </c>
      <c r="F111" s="166"/>
      <c r="G111" s="77"/>
    </row>
    <row r="112" spans="1:7" ht="12.75" customHeight="1" thickBot="1" x14ac:dyDescent="0.3">
      <c r="A112" s="120"/>
      <c r="B112" s="160" t="s">
        <v>61</v>
      </c>
      <c r="C112" s="161">
        <f>(G86/C111)</f>
        <v>337.15595454545456</v>
      </c>
      <c r="D112" s="161">
        <f>(G86/D111)</f>
        <v>296.69724000000002</v>
      </c>
      <c r="E112" s="167">
        <f>(G86/E111)</f>
        <v>264.90825000000001</v>
      </c>
      <c r="F112" s="166"/>
      <c r="G112" s="77"/>
    </row>
    <row r="113" spans="1:7" ht="15.6" customHeight="1" x14ac:dyDescent="0.25">
      <c r="A113" s="120"/>
      <c r="B113" s="138" t="s">
        <v>55</v>
      </c>
      <c r="C113" s="145"/>
      <c r="D113" s="145"/>
      <c r="E113" s="145"/>
      <c r="F113" s="145"/>
      <c r="G113" s="168"/>
    </row>
  </sheetData>
  <mergeCells count="9">
    <mergeCell ref="E9:F9"/>
    <mergeCell ref="E14:F14"/>
    <mergeCell ref="E15:F15"/>
    <mergeCell ref="B17:G17"/>
    <mergeCell ref="B110:E110"/>
    <mergeCell ref="B99:C99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</vt:lpstr>
      <vt:lpstr>PAPA!Área_de_impresión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2022-06-22T13:44:26Z</cp:lastPrinted>
  <dcterms:created xsi:type="dcterms:W3CDTF">2020-11-27T12:49:26Z</dcterms:created>
  <dcterms:modified xsi:type="dcterms:W3CDTF">2022-06-22T14:07:08Z</dcterms:modified>
</cp:coreProperties>
</file>