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ovacevich\Desktop\VARIOS 1\Fichas tecnicas Ancud\"/>
    </mc:Choice>
  </mc:AlternateContent>
  <bookViews>
    <workbookView xWindow="0" yWindow="0" windowWidth="19200" windowHeight="9150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43" i="1"/>
  <c r="G45" i="1" l="1"/>
  <c r="G46" i="1"/>
  <c r="G47" i="1"/>
  <c r="G49" i="1"/>
  <c r="G51" i="1"/>
  <c r="G37" i="1"/>
  <c r="G22" i="1"/>
  <c r="G23" i="1"/>
  <c r="G24" i="1"/>
  <c r="G25" i="1"/>
  <c r="G26" i="1"/>
  <c r="G56" i="1" l="1"/>
  <c r="C82" i="1"/>
  <c r="G60" i="1" l="1"/>
  <c r="G61" i="1" s="1"/>
  <c r="C85" i="1" s="1"/>
  <c r="G36" i="1"/>
  <c r="G38" i="1" s="1"/>
  <c r="G21" i="1"/>
  <c r="G12" i="1"/>
  <c r="G66" i="1" s="1"/>
  <c r="C84" i="1" l="1"/>
  <c r="G27" i="1"/>
  <c r="C83" i="1"/>
  <c r="G63" i="1" l="1"/>
  <c r="G64" i="1" s="1"/>
  <c r="C81" i="1"/>
  <c r="G65" i="1" l="1"/>
  <c r="C86" i="1"/>
  <c r="C87" i="1" s="1"/>
  <c r="D86" i="1" l="1"/>
  <c r="D84" i="1"/>
  <c r="D83" i="1"/>
  <c r="D85" i="1"/>
  <c r="G67" i="1"/>
  <c r="D81" i="1"/>
  <c r="D87" i="1" l="1"/>
</calcChain>
</file>

<file path=xl/sharedStrings.xml><?xml version="1.0" encoding="utf-8"?>
<sst xmlns="http://schemas.openxmlformats.org/spreadsheetml/2006/main" count="148" uniqueCount="99">
  <si>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</si>
  <si>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</si>
  <si>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</si>
  <si>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</si>
  <si>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</si>
  <si>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</si>
  <si>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</si>
  <si>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</si>
  <si>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</si>
  <si>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</si>
  <si>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</si>
  <si>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</si>
  <si>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</si>
  <si>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</si>
  <si>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</si>
  <si>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</si>
  <si>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</si>
  <si>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</si>
  <si>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</si>
  <si>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</si>
  <si>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</si>
  <si>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</si>
  <si>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</si>
  <si>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</si>
  <si>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</si>
  <si>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</si>
  <si>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</si>
  <si>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</si>
  <si>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</si>
  <si>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</si>
  <si>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</si>
  <si>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</si>
  <si>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</si>
  <si>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</si>
  <si>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</si>
  <si>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</si>
  <si>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</si>
  <si>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</si>
  <si>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</si>
  <si>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</si>
  <si>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</si>
  <si>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</si>
  <si>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</si>
  <si>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</si>
  <si>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</si>
  <si>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</si>
  <si>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</si>
  <si>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</si>
  <si>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</si>
  <si>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</si>
  <si>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</si>
  <si>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</si>
  <si>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</si>
  <si>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</si>
  <si>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</si>
  <si>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</si>
  <si>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</si>
  <si>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</si>
  <si>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</si>
  <si>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Los Lagos</t>
  </si>
  <si>
    <t>Ancud</t>
  </si>
  <si>
    <t>VARIEDAD</t>
  </si>
  <si>
    <t>Mercado local</t>
  </si>
  <si>
    <t>Octubre - abril</t>
  </si>
  <si>
    <t>Sequia</t>
  </si>
  <si>
    <t>Mezcla fertilizante y otros</t>
  </si>
  <si>
    <t>Aplicación Biocidas (4)</t>
  </si>
  <si>
    <t>Aporca, limpia, fertilizaciones</t>
  </si>
  <si>
    <t>Cosecha y recoleccion</t>
  </si>
  <si>
    <t>Sept-Oct</t>
  </si>
  <si>
    <t>Nov-Dic</t>
  </si>
  <si>
    <t>Aradura</t>
  </si>
  <si>
    <t>Agosto</t>
  </si>
  <si>
    <t>Rastraje y encalado</t>
  </si>
  <si>
    <t>Agosto-sep</t>
  </si>
  <si>
    <t>SEMILLAS</t>
  </si>
  <si>
    <t xml:space="preserve">Semillas </t>
  </si>
  <si>
    <t>FERTILIZACION</t>
  </si>
  <si>
    <t>Nitromag</t>
  </si>
  <si>
    <t>Superfosfato triple</t>
  </si>
  <si>
    <t>Muriato de potasio</t>
  </si>
  <si>
    <t>Sep-Oct</t>
  </si>
  <si>
    <t>HERBICIDA</t>
  </si>
  <si>
    <t>FUNGUICIDA</t>
  </si>
  <si>
    <t>Moxan</t>
  </si>
  <si>
    <t>Desiree</t>
  </si>
  <si>
    <t>RENDIMIENTO (qq/ha)</t>
  </si>
  <si>
    <t>Desinfeccion de semilla</t>
  </si>
  <si>
    <t>Siembra y abonadura</t>
  </si>
  <si>
    <t>Feb-Marzo</t>
  </si>
  <si>
    <t>Round up full 2</t>
  </si>
  <si>
    <t>L</t>
  </si>
  <si>
    <t>Infinito</t>
  </si>
  <si>
    <t>Bravo</t>
  </si>
  <si>
    <t>Anagran</t>
  </si>
  <si>
    <t>Curzate</t>
  </si>
  <si>
    <t>PAPA GUARDA</t>
  </si>
  <si>
    <t>PRECIO ESPERADO ($/qq)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</si>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</sst>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3" fontId="1" fillId="5" borderId="26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49" fontId="18" fillId="8" borderId="32" xfId="0" applyNumberFormat="1" applyFont="1" applyFill="1" applyBorder="1" applyAlignment="1">
      <alignment vertical="center"/>
    </xf>
    <xf numFmtId="49" fontId="18" fillId="8" borderId="2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8" fillId="2" borderId="34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2" fillId="2" borderId="35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0" xfId="0" applyFont="1" applyFill="1" applyBorder="1" applyAlignment="1">
      <alignment vertical="center"/>
    </xf>
    <xf numFmtId="49" fontId="18" fillId="8" borderId="36" xfId="0" applyNumberFormat="1" applyFont="1" applyFill="1" applyBorder="1" applyAlignment="1">
      <alignment vertical="center"/>
    </xf>
    <xf numFmtId="166" fontId="18" fillId="8" borderId="37" xfId="0" applyNumberFormat="1" applyFont="1" applyFill="1" applyBorder="1" applyAlignment="1">
      <alignment vertical="center"/>
    </xf>
    <xf numFmtId="9" fontId="18" fillId="8" borderId="38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7" fillId="3" borderId="52" xfId="0" applyNumberFormat="1" applyFont="1" applyFill="1" applyBorder="1" applyAlignment="1">
      <alignment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vertical="center"/>
    </xf>
    <xf numFmtId="3" fontId="7" fillId="3" borderId="52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0" fontId="4" fillId="2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horizontal="right" vertical="center" wrapText="1"/>
    </xf>
    <xf numFmtId="3" fontId="4" fillId="2" borderId="50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vertical="center"/>
    </xf>
    <xf numFmtId="49" fontId="8" fillId="2" borderId="53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4" fillId="2" borderId="53" xfId="0" applyNumberFormat="1" applyFont="1" applyFill="1" applyBorder="1" applyAlignment="1">
      <alignment vertical="center"/>
    </xf>
    <xf numFmtId="3" fontId="4" fillId="2" borderId="53" xfId="0" applyNumberFormat="1" applyFont="1" applyFill="1" applyBorder="1" applyAlignment="1">
      <alignment vertical="center"/>
    </xf>
    <xf numFmtId="49" fontId="9" fillId="3" borderId="52" xfId="0" applyNumberFormat="1" applyFont="1" applyFill="1" applyBorder="1" applyAlignment="1">
      <alignment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vertical="center"/>
    </xf>
    <xf numFmtId="3" fontId="9" fillId="3" borderId="52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vertical="center"/>
    </xf>
    <xf numFmtId="3" fontId="4" fillId="2" borderId="50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>
      <alignment vertical="center"/>
    </xf>
    <xf numFmtId="0" fontId="18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298450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55" zoomScaleNormal="100" workbookViewId="0">
      <selection activeCell="I23" sqref="I23"/>
    </sheetView>
  </sheetViews>
  <sheetFormatPr baseColWidth="10" defaultColWidth="10.81640625" defaultRowHeight="11.25" customHeight="1" x14ac:dyDescent="0.35"/>
  <cols>
    <col min="1" max="1" width="4.453125" style="52" customWidth="1"/>
    <col min="2" max="2" width="20.54296875" style="52" customWidth="1"/>
    <col min="3" max="3" width="19.453125" style="52" customWidth="1"/>
    <col min="4" max="4" width="13.6328125" style="52" customWidth="1"/>
    <col min="5" max="5" width="14.453125" style="52" customWidth="1"/>
    <col min="6" max="6" width="11" style="52" customWidth="1"/>
    <col min="7" max="7" width="12.453125" style="52" customWidth="1"/>
    <col min="8" max="255" width="10.81640625" style="52" customWidth="1"/>
    <col min="256" max="16384" width="10.81640625" style="53"/>
  </cols>
  <sheetData>
    <row r="1" spans="1:7" ht="15" customHeight="1" x14ac:dyDescent="0.35">
      <c r="A1" s="51"/>
      <c r="B1" s="51"/>
      <c r="C1" s="51"/>
      <c r="D1" s="51"/>
      <c r="E1" s="51"/>
      <c r="F1" s="51"/>
      <c r="G1" s="51"/>
    </row>
    <row r="2" spans="1:7" ht="15" customHeight="1" x14ac:dyDescent="0.35">
      <c r="A2" s="51"/>
      <c r="B2" s="51"/>
      <c r="C2" s="51"/>
      <c r="D2" s="51"/>
      <c r="E2" s="51"/>
      <c r="F2" s="51"/>
      <c r="G2" s="51"/>
    </row>
    <row r="3" spans="1:7" ht="15" customHeight="1" x14ac:dyDescent="0.35">
      <c r="A3" s="51"/>
      <c r="B3" s="51"/>
      <c r="C3" s="51"/>
      <c r="D3" s="51"/>
      <c r="E3" s="51"/>
      <c r="F3" s="51"/>
      <c r="G3" s="51"/>
    </row>
    <row r="4" spans="1:7" ht="15" customHeight="1" x14ac:dyDescent="0.35">
      <c r="A4" s="51"/>
      <c r="B4" s="51"/>
      <c r="C4" s="51"/>
      <c r="D4" s="51"/>
      <c r="E4" s="51"/>
      <c r="F4" s="51"/>
      <c r="G4" s="51"/>
    </row>
    <row r="5" spans="1:7" ht="15" customHeight="1" x14ac:dyDescent="0.35">
      <c r="A5" s="51"/>
      <c r="B5" s="51"/>
      <c r="C5" s="51"/>
      <c r="D5" s="51"/>
      <c r="E5" s="51"/>
      <c r="F5" s="51"/>
      <c r="G5" s="51"/>
    </row>
    <row r="6" spans="1:7" ht="15" customHeight="1" x14ac:dyDescent="0.35">
      <c r="A6" s="51"/>
      <c r="B6" s="51"/>
      <c r="C6" s="51"/>
      <c r="D6" s="51"/>
      <c r="E6" s="51"/>
      <c r="F6" s="51"/>
      <c r="G6" s="51"/>
    </row>
    <row r="7" spans="1:7" ht="15" customHeight="1" x14ac:dyDescent="0.35">
      <c r="A7" s="51"/>
      <c r="B7" s="51"/>
      <c r="C7" s="51"/>
      <c r="D7" s="51"/>
      <c r="E7" s="51"/>
      <c r="F7" s="51"/>
      <c r="G7" s="51"/>
    </row>
    <row r="8" spans="1:7" ht="15" customHeight="1" x14ac:dyDescent="0.35">
      <c r="A8" s="51"/>
      <c r="B8" s="54"/>
      <c r="C8" s="55"/>
      <c r="D8" s="51"/>
      <c r="E8" s="55"/>
      <c r="F8" s="55"/>
      <c r="G8" s="55"/>
    </row>
    <row r="9" spans="1:7" ht="12" customHeight="1" x14ac:dyDescent="0.35">
      <c r="A9" s="56"/>
      <c r="B9" s="1" t="s">
        <v>0</v>
      </c>
      <c r="C9" s="57" t="s">
        <v>96</v>
      </c>
      <c r="D9" s="58"/>
      <c r="E9" s="150" t="s">
        <v>86</v>
      </c>
      <c r="F9" s="151"/>
      <c r="G9" s="59">
        <v>240</v>
      </c>
    </row>
    <row r="10" spans="1:7" ht="24.5" customHeight="1" x14ac:dyDescent="0.35">
      <c r="A10" s="56"/>
      <c r="B10" s="2" t="s">
        <v>61</v>
      </c>
      <c r="C10" s="62" t="s">
        <v>85</v>
      </c>
      <c r="D10" s="60"/>
      <c r="E10" s="148" t="s">
        <v>1</v>
      </c>
      <c r="F10" s="149"/>
      <c r="G10" s="61" t="s">
        <v>98</v>
      </c>
    </row>
    <row r="11" spans="1:7" ht="15" customHeight="1" x14ac:dyDescent="0.35">
      <c r="A11" s="56"/>
      <c r="B11" s="2" t="s">
        <v>2</v>
      </c>
      <c r="C11" s="61" t="s">
        <v>3</v>
      </c>
      <c r="D11" s="60"/>
      <c r="E11" s="148" t="s">
        <v>97</v>
      </c>
      <c r="F11" s="149"/>
      <c r="G11" s="98">
        <v>48000</v>
      </c>
    </row>
    <row r="12" spans="1:7" ht="15.5" customHeight="1" x14ac:dyDescent="0.35">
      <c r="A12" s="56"/>
      <c r="B12" s="2" t="s">
        <v>4</v>
      </c>
      <c r="C12" s="62" t="s">
        <v>59</v>
      </c>
      <c r="D12" s="60"/>
      <c r="E12" s="63" t="s">
        <v>5</v>
      </c>
      <c r="F12" s="64"/>
      <c r="G12" s="65">
        <f>(G9*G11)</f>
        <v>11520000</v>
      </c>
    </row>
    <row r="13" spans="1:7" ht="14" customHeight="1" x14ac:dyDescent="0.35">
      <c r="A13" s="56"/>
      <c r="B13" s="2" t="s">
        <v>6</v>
      </c>
      <c r="C13" s="61" t="s">
        <v>60</v>
      </c>
      <c r="D13" s="60"/>
      <c r="E13" s="148" t="s">
        <v>7</v>
      </c>
      <c r="F13" s="149"/>
      <c r="G13" s="61" t="s">
        <v>62</v>
      </c>
    </row>
    <row r="14" spans="1:7" ht="13.5" customHeight="1" x14ac:dyDescent="0.35">
      <c r="A14" s="56"/>
      <c r="B14" s="2" t="s">
        <v>8</v>
      </c>
      <c r="C14" s="61" t="s">
        <v>60</v>
      </c>
      <c r="D14" s="60"/>
      <c r="E14" s="148" t="s">
        <v>9</v>
      </c>
      <c r="F14" s="149"/>
      <c r="G14" s="61" t="s">
        <v>63</v>
      </c>
    </row>
    <row r="15" spans="1:7" ht="16" customHeight="1" x14ac:dyDescent="0.35">
      <c r="A15" s="56"/>
      <c r="B15" s="2" t="s">
        <v>10</v>
      </c>
      <c r="C15" s="66">
        <v>44713</v>
      </c>
      <c r="D15" s="60"/>
      <c r="E15" s="152" t="s">
        <v>11</v>
      </c>
      <c r="F15" s="153"/>
      <c r="G15" s="62" t="s">
        <v>64</v>
      </c>
    </row>
    <row r="16" spans="1:7" ht="12" customHeight="1" x14ac:dyDescent="0.35">
      <c r="A16" s="51"/>
      <c r="B16" s="67"/>
      <c r="C16" s="68"/>
      <c r="D16" s="6"/>
      <c r="E16" s="69"/>
      <c r="F16" s="69"/>
      <c r="G16" s="70"/>
    </row>
    <row r="17" spans="1:7" ht="12" customHeight="1" x14ac:dyDescent="0.35">
      <c r="A17" s="71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35">
      <c r="A18" s="51"/>
      <c r="B18" s="72"/>
      <c r="C18" s="73"/>
      <c r="D18" s="73"/>
      <c r="E18" s="73"/>
      <c r="F18" s="74"/>
      <c r="G18" s="74"/>
    </row>
    <row r="19" spans="1:7" ht="12" customHeight="1" x14ac:dyDescent="0.35">
      <c r="A19" s="56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71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6" customHeight="1" x14ac:dyDescent="0.35">
      <c r="A21" s="71"/>
      <c r="B21" s="75" t="s">
        <v>87</v>
      </c>
      <c r="C21" s="3" t="s">
        <v>20</v>
      </c>
      <c r="D21" s="76">
        <v>0.2</v>
      </c>
      <c r="E21" s="117" t="s">
        <v>69</v>
      </c>
      <c r="F21" s="65">
        <v>23000</v>
      </c>
      <c r="G21" s="65">
        <f>(D21*F21)</f>
        <v>4600</v>
      </c>
    </row>
    <row r="22" spans="1:7" ht="16" customHeight="1" x14ac:dyDescent="0.35">
      <c r="A22" s="71"/>
      <c r="B22" s="117" t="s">
        <v>88</v>
      </c>
      <c r="C22" s="3" t="s">
        <v>20</v>
      </c>
      <c r="D22" s="76">
        <v>8</v>
      </c>
      <c r="E22" s="117" t="s">
        <v>69</v>
      </c>
      <c r="F22" s="65">
        <v>23000</v>
      </c>
      <c r="G22" s="65">
        <f t="shared" ref="G22:G26" si="0">(D22*F22)</f>
        <v>184000</v>
      </c>
    </row>
    <row r="23" spans="1:7" ht="16" customHeight="1" x14ac:dyDescent="0.35">
      <c r="A23" s="71"/>
      <c r="B23" s="117" t="s">
        <v>65</v>
      </c>
      <c r="C23" s="3" t="s">
        <v>20</v>
      </c>
      <c r="D23" s="76">
        <v>2</v>
      </c>
      <c r="E23" s="117" t="s">
        <v>69</v>
      </c>
      <c r="F23" s="65">
        <v>23000</v>
      </c>
      <c r="G23" s="65">
        <f t="shared" si="0"/>
        <v>46000</v>
      </c>
    </row>
    <row r="24" spans="1:7" ht="17.5" customHeight="1" x14ac:dyDescent="0.35">
      <c r="A24" s="71"/>
      <c r="B24" s="117" t="s">
        <v>66</v>
      </c>
      <c r="C24" s="3" t="s">
        <v>20</v>
      </c>
      <c r="D24" s="76">
        <v>3</v>
      </c>
      <c r="E24" s="117" t="s">
        <v>70</v>
      </c>
      <c r="F24" s="65">
        <v>23000</v>
      </c>
      <c r="G24" s="65">
        <f t="shared" si="0"/>
        <v>69000</v>
      </c>
    </row>
    <row r="25" spans="1:7" ht="18.5" customHeight="1" x14ac:dyDescent="0.35">
      <c r="A25" s="71"/>
      <c r="B25" s="75" t="s">
        <v>67</v>
      </c>
      <c r="C25" s="3" t="s">
        <v>20</v>
      </c>
      <c r="D25" s="76">
        <v>6</v>
      </c>
      <c r="E25" s="117" t="s">
        <v>70</v>
      </c>
      <c r="F25" s="65">
        <v>23000</v>
      </c>
      <c r="G25" s="65">
        <f t="shared" si="0"/>
        <v>138000</v>
      </c>
    </row>
    <row r="26" spans="1:7" ht="12.75" customHeight="1" x14ac:dyDescent="0.35">
      <c r="A26" s="71"/>
      <c r="B26" s="75" t="s">
        <v>68</v>
      </c>
      <c r="C26" s="3" t="s">
        <v>20</v>
      </c>
      <c r="D26" s="76">
        <v>58</v>
      </c>
      <c r="E26" s="75" t="s">
        <v>89</v>
      </c>
      <c r="F26" s="65">
        <v>23000</v>
      </c>
      <c r="G26" s="65">
        <f t="shared" si="0"/>
        <v>1334000</v>
      </c>
    </row>
    <row r="27" spans="1:7" ht="12.75" customHeight="1" x14ac:dyDescent="0.35">
      <c r="A27" s="71"/>
      <c r="B27" s="8" t="s">
        <v>21</v>
      </c>
      <c r="C27" s="9"/>
      <c r="D27" s="9"/>
      <c r="E27" s="9"/>
      <c r="F27" s="10"/>
      <c r="G27" s="11">
        <f>SUM(G21:G26)</f>
        <v>1775600</v>
      </c>
    </row>
    <row r="28" spans="1:7" ht="12" customHeight="1" x14ac:dyDescent="0.35">
      <c r="A28" s="51"/>
      <c r="B28" s="72"/>
      <c r="C28" s="74"/>
      <c r="D28" s="74"/>
      <c r="E28" s="74"/>
      <c r="F28" s="77"/>
      <c r="G28" s="77"/>
    </row>
    <row r="29" spans="1:7" ht="12" customHeight="1" x14ac:dyDescent="0.35">
      <c r="A29" s="56"/>
      <c r="B29" s="12" t="s">
        <v>22</v>
      </c>
      <c r="C29" s="13"/>
      <c r="D29" s="14"/>
      <c r="E29" s="14"/>
      <c r="F29" s="15"/>
      <c r="G29" s="15"/>
    </row>
    <row r="30" spans="1:7" ht="24" customHeight="1" x14ac:dyDescent="0.35">
      <c r="A30" s="56"/>
      <c r="B30" s="16" t="s">
        <v>14</v>
      </c>
      <c r="C30" s="17" t="s">
        <v>15</v>
      </c>
      <c r="D30" s="17" t="s">
        <v>16</v>
      </c>
      <c r="E30" s="16" t="s">
        <v>17</v>
      </c>
      <c r="F30" s="17" t="s">
        <v>18</v>
      </c>
      <c r="G30" s="16" t="s">
        <v>19</v>
      </c>
    </row>
    <row r="31" spans="1:7" ht="12" customHeight="1" x14ac:dyDescent="0.35">
      <c r="A31" s="56"/>
      <c r="B31" s="18"/>
      <c r="C31" s="19" t="s">
        <v>57</v>
      </c>
      <c r="D31" s="19"/>
      <c r="E31" s="19"/>
      <c r="F31" s="18"/>
      <c r="G31" s="18"/>
    </row>
    <row r="32" spans="1:7" ht="12" customHeight="1" x14ac:dyDescent="0.35">
      <c r="A32" s="56"/>
      <c r="B32" s="20" t="s">
        <v>23</v>
      </c>
      <c r="C32" s="21"/>
      <c r="D32" s="21"/>
      <c r="E32" s="21"/>
      <c r="F32" s="22"/>
      <c r="G32" s="22"/>
    </row>
    <row r="33" spans="1:11" ht="12" customHeight="1" x14ac:dyDescent="0.35">
      <c r="A33" s="51"/>
      <c r="B33" s="78"/>
      <c r="C33" s="79"/>
      <c r="D33" s="79"/>
      <c r="E33" s="79"/>
      <c r="F33" s="80"/>
      <c r="G33" s="80"/>
    </row>
    <row r="34" spans="1:11" ht="12" customHeight="1" x14ac:dyDescent="0.35">
      <c r="A34" s="56"/>
      <c r="B34" s="12" t="s">
        <v>24</v>
      </c>
      <c r="C34" s="13"/>
      <c r="D34" s="14"/>
      <c r="E34" s="14"/>
      <c r="F34" s="15"/>
      <c r="G34" s="15"/>
    </row>
    <row r="35" spans="1:11" ht="24" customHeight="1" x14ac:dyDescent="0.35">
      <c r="A35" s="56"/>
      <c r="B35" s="120" t="s">
        <v>14</v>
      </c>
      <c r="C35" s="120" t="s">
        <v>15</v>
      </c>
      <c r="D35" s="120" t="s">
        <v>16</v>
      </c>
      <c r="E35" s="120" t="s">
        <v>17</v>
      </c>
      <c r="F35" s="121" t="s">
        <v>18</v>
      </c>
      <c r="G35" s="120" t="s">
        <v>19</v>
      </c>
    </row>
    <row r="36" spans="1:11" ht="12.75" customHeight="1" x14ac:dyDescent="0.35">
      <c r="A36" s="91"/>
      <c r="B36" s="126" t="s">
        <v>71</v>
      </c>
      <c r="C36" s="127" t="s">
        <v>25</v>
      </c>
      <c r="D36" s="128">
        <v>1.4</v>
      </c>
      <c r="E36" s="129" t="s">
        <v>72</v>
      </c>
      <c r="F36" s="130">
        <v>25000</v>
      </c>
      <c r="G36" s="130">
        <f t="shared" ref="G36:G37" si="1">(D36*F36)</f>
        <v>35000</v>
      </c>
    </row>
    <row r="37" spans="1:11" ht="12.75" customHeight="1" x14ac:dyDescent="0.35">
      <c r="A37" s="91"/>
      <c r="B37" s="126" t="s">
        <v>73</v>
      </c>
      <c r="C37" s="127" t="s">
        <v>25</v>
      </c>
      <c r="D37" s="128">
        <v>2</v>
      </c>
      <c r="E37" s="129" t="s">
        <v>74</v>
      </c>
      <c r="F37" s="130">
        <v>25000</v>
      </c>
      <c r="G37" s="130">
        <f t="shared" si="1"/>
        <v>50000</v>
      </c>
    </row>
    <row r="38" spans="1:11" ht="12.75" customHeight="1" x14ac:dyDescent="0.35">
      <c r="A38" s="56"/>
      <c r="B38" s="122" t="s">
        <v>26</v>
      </c>
      <c r="C38" s="123"/>
      <c r="D38" s="123"/>
      <c r="E38" s="123"/>
      <c r="F38" s="124"/>
      <c r="G38" s="125">
        <f>SUM(G36:G37)</f>
        <v>85000</v>
      </c>
    </row>
    <row r="39" spans="1:11" ht="12" customHeight="1" x14ac:dyDescent="0.35">
      <c r="A39" s="51"/>
      <c r="B39" s="78"/>
      <c r="C39" s="79"/>
      <c r="D39" s="79"/>
      <c r="E39" s="79"/>
      <c r="F39" s="80"/>
      <c r="G39" s="80"/>
    </row>
    <row r="40" spans="1:11" ht="12" customHeight="1" x14ac:dyDescent="0.35">
      <c r="A40" s="56"/>
      <c r="B40" s="12" t="s">
        <v>27</v>
      </c>
      <c r="C40" s="13"/>
      <c r="D40" s="14"/>
      <c r="E40" s="14"/>
      <c r="F40" s="15"/>
      <c r="G40" s="15"/>
    </row>
    <row r="41" spans="1:11" ht="24" customHeight="1" x14ac:dyDescent="0.35">
      <c r="A41" s="56"/>
      <c r="B41" s="24" t="s">
        <v>28</v>
      </c>
      <c r="C41" s="24" t="s">
        <v>29</v>
      </c>
      <c r="D41" s="24" t="s">
        <v>30</v>
      </c>
      <c r="E41" s="24" t="s">
        <v>17</v>
      </c>
      <c r="F41" s="24" t="s">
        <v>18</v>
      </c>
      <c r="G41" s="24" t="s">
        <v>19</v>
      </c>
      <c r="K41" s="81"/>
    </row>
    <row r="42" spans="1:11" ht="12.75" customHeight="1" x14ac:dyDescent="0.35">
      <c r="A42" s="71"/>
      <c r="B42" s="26" t="s">
        <v>75</v>
      </c>
      <c r="C42" s="131"/>
      <c r="D42" s="27"/>
      <c r="E42" s="27"/>
      <c r="F42" s="27"/>
      <c r="G42" s="145"/>
      <c r="K42" s="81"/>
    </row>
    <row r="43" spans="1:11" ht="12.75" customHeight="1" x14ac:dyDescent="0.35">
      <c r="A43" s="71"/>
      <c r="B43" s="63" t="s">
        <v>76</v>
      </c>
      <c r="C43" s="82" t="s">
        <v>31</v>
      </c>
      <c r="D43" s="83">
        <v>2400</v>
      </c>
      <c r="E43" s="82" t="s">
        <v>81</v>
      </c>
      <c r="F43" s="84">
        <v>480</v>
      </c>
      <c r="G43" s="145">
        <f>+D43*F43</f>
        <v>1152000</v>
      </c>
    </row>
    <row r="44" spans="1:11" ht="12.75" customHeight="1" x14ac:dyDescent="0.35">
      <c r="A44" s="71"/>
      <c r="B44" s="85" t="s">
        <v>77</v>
      </c>
      <c r="C44" s="86"/>
      <c r="D44" s="64"/>
      <c r="E44" s="86"/>
      <c r="F44" s="84"/>
      <c r="G44" s="145"/>
    </row>
    <row r="45" spans="1:11" ht="12.75" customHeight="1" x14ac:dyDescent="0.35">
      <c r="A45" s="71"/>
      <c r="B45" s="118" t="s">
        <v>78</v>
      </c>
      <c r="C45" s="86" t="s">
        <v>31</v>
      </c>
      <c r="D45" s="119">
        <v>500</v>
      </c>
      <c r="E45" s="86" t="s">
        <v>81</v>
      </c>
      <c r="F45" s="84">
        <v>1084</v>
      </c>
      <c r="G45" s="145">
        <f t="shared" ref="G45:G49" si="2">+D45*F45</f>
        <v>542000</v>
      </c>
    </row>
    <row r="46" spans="1:11" ht="12.75" customHeight="1" x14ac:dyDescent="0.35">
      <c r="A46" s="71"/>
      <c r="B46" s="118" t="s">
        <v>79</v>
      </c>
      <c r="C46" s="86" t="s">
        <v>31</v>
      </c>
      <c r="D46" s="119">
        <v>652</v>
      </c>
      <c r="E46" s="86" t="s">
        <v>81</v>
      </c>
      <c r="F46" s="84">
        <v>1200</v>
      </c>
      <c r="G46" s="145">
        <f t="shared" si="2"/>
        <v>782400</v>
      </c>
    </row>
    <row r="47" spans="1:11" ht="12.75" customHeight="1" x14ac:dyDescent="0.35">
      <c r="A47" s="71"/>
      <c r="B47" s="118" t="s">
        <v>80</v>
      </c>
      <c r="C47" s="86" t="s">
        <v>31</v>
      </c>
      <c r="D47" s="119">
        <v>266</v>
      </c>
      <c r="E47" s="86" t="s">
        <v>81</v>
      </c>
      <c r="F47" s="84">
        <v>1200</v>
      </c>
      <c r="G47" s="145">
        <f t="shared" si="2"/>
        <v>319200</v>
      </c>
    </row>
    <row r="48" spans="1:11" ht="12.75" customHeight="1" x14ac:dyDescent="0.35">
      <c r="A48" s="71"/>
      <c r="B48" s="85" t="s">
        <v>82</v>
      </c>
      <c r="C48" s="86"/>
      <c r="D48" s="64"/>
      <c r="E48" s="86"/>
      <c r="F48" s="84"/>
      <c r="G48" s="145"/>
    </row>
    <row r="49" spans="1:7" ht="12.75" customHeight="1" x14ac:dyDescent="0.35">
      <c r="A49" s="71"/>
      <c r="B49" s="118" t="s">
        <v>90</v>
      </c>
      <c r="C49" s="132" t="s">
        <v>91</v>
      </c>
      <c r="D49" s="133">
        <v>3</v>
      </c>
      <c r="E49" s="132" t="s">
        <v>81</v>
      </c>
      <c r="F49" s="84">
        <v>23990</v>
      </c>
      <c r="G49" s="145">
        <f t="shared" si="2"/>
        <v>71970</v>
      </c>
    </row>
    <row r="50" spans="1:7" ht="12.75" customHeight="1" x14ac:dyDescent="0.35">
      <c r="A50" s="71"/>
      <c r="B50" s="134" t="s">
        <v>83</v>
      </c>
      <c r="C50" s="135"/>
      <c r="D50" s="136"/>
      <c r="E50" s="135"/>
      <c r="F50" s="137"/>
      <c r="G50" s="145"/>
    </row>
    <row r="51" spans="1:7" ht="12.75" customHeight="1" x14ac:dyDescent="0.35">
      <c r="A51" s="91"/>
      <c r="B51" s="142" t="s">
        <v>92</v>
      </c>
      <c r="C51" s="143" t="s">
        <v>91</v>
      </c>
      <c r="D51" s="144">
        <v>2.5</v>
      </c>
      <c r="E51" s="143" t="s">
        <v>81</v>
      </c>
      <c r="F51" s="145">
        <v>39640</v>
      </c>
      <c r="G51" s="145">
        <f>+D51*F51</f>
        <v>99100</v>
      </c>
    </row>
    <row r="52" spans="1:7" ht="12.75" customHeight="1" x14ac:dyDescent="0.35">
      <c r="A52" s="91"/>
      <c r="B52" s="142" t="s">
        <v>84</v>
      </c>
      <c r="C52" s="143" t="s">
        <v>31</v>
      </c>
      <c r="D52" s="144">
        <v>2</v>
      </c>
      <c r="E52" s="143" t="s">
        <v>81</v>
      </c>
      <c r="F52" s="145">
        <v>26750</v>
      </c>
      <c r="G52" s="145">
        <f>+D52*F52</f>
        <v>53500</v>
      </c>
    </row>
    <row r="53" spans="1:7" ht="12.75" customHeight="1" x14ac:dyDescent="0.35">
      <c r="A53" s="91"/>
      <c r="B53" s="142" t="s">
        <v>93</v>
      </c>
      <c r="C53" s="143" t="s">
        <v>91</v>
      </c>
      <c r="D53" s="144">
        <v>2</v>
      </c>
      <c r="E53" s="143" t="s">
        <v>81</v>
      </c>
      <c r="F53" s="145">
        <v>19300</v>
      </c>
      <c r="G53" s="145">
        <f>+D53*F53</f>
        <v>38600</v>
      </c>
    </row>
    <row r="54" spans="1:7" ht="12.75" customHeight="1" x14ac:dyDescent="0.35">
      <c r="A54" s="91"/>
      <c r="B54" s="142" t="s">
        <v>94</v>
      </c>
      <c r="C54" s="143" t="s">
        <v>31</v>
      </c>
      <c r="D54" s="144">
        <v>4</v>
      </c>
      <c r="E54" s="143" t="s">
        <v>81</v>
      </c>
      <c r="F54" s="145">
        <v>21350</v>
      </c>
      <c r="G54" s="145">
        <f>+D54*F54</f>
        <v>85400</v>
      </c>
    </row>
    <row r="55" spans="1:7" ht="12.75" customHeight="1" x14ac:dyDescent="0.35">
      <c r="A55" s="91"/>
      <c r="B55" s="142" t="s">
        <v>95</v>
      </c>
      <c r="C55" s="143" t="s">
        <v>31</v>
      </c>
      <c r="D55" s="144">
        <v>2</v>
      </c>
      <c r="E55" s="143" t="s">
        <v>81</v>
      </c>
      <c r="F55" s="145">
        <v>32500</v>
      </c>
      <c r="G55" s="145">
        <f>+D55*F55</f>
        <v>65000</v>
      </c>
    </row>
    <row r="56" spans="1:7" ht="13.5" customHeight="1" x14ac:dyDescent="0.35">
      <c r="A56" s="56"/>
      <c r="B56" s="138" t="s">
        <v>32</v>
      </c>
      <c r="C56" s="139"/>
      <c r="D56" s="139"/>
      <c r="E56" s="139"/>
      <c r="F56" s="140"/>
      <c r="G56" s="141">
        <f>SUM(G42:G55)</f>
        <v>3209170</v>
      </c>
    </row>
    <row r="57" spans="1:7" ht="12" customHeight="1" x14ac:dyDescent="0.35">
      <c r="A57" s="51"/>
      <c r="B57" s="78"/>
      <c r="C57" s="79"/>
      <c r="D57" s="79"/>
      <c r="E57" s="87"/>
      <c r="F57" s="80"/>
      <c r="G57" s="80"/>
    </row>
    <row r="58" spans="1:7" ht="12" customHeight="1" x14ac:dyDescent="0.35">
      <c r="A58" s="56"/>
      <c r="B58" s="12" t="s">
        <v>33</v>
      </c>
      <c r="C58" s="13"/>
      <c r="D58" s="14"/>
      <c r="E58" s="14"/>
      <c r="F58" s="15"/>
      <c r="G58" s="15"/>
    </row>
    <row r="59" spans="1:7" ht="24" customHeight="1" x14ac:dyDescent="0.35">
      <c r="A59" s="56"/>
      <c r="B59" s="23" t="s">
        <v>34</v>
      </c>
      <c r="C59" s="24" t="s">
        <v>29</v>
      </c>
      <c r="D59" s="24" t="s">
        <v>30</v>
      </c>
      <c r="E59" s="23" t="s">
        <v>17</v>
      </c>
      <c r="F59" s="24" t="s">
        <v>18</v>
      </c>
      <c r="G59" s="23" t="s">
        <v>19</v>
      </c>
    </row>
    <row r="60" spans="1:7" ht="12.75" customHeight="1" x14ac:dyDescent="0.35">
      <c r="A60" s="71"/>
      <c r="B60" s="75"/>
      <c r="C60" s="82"/>
      <c r="D60" s="84"/>
      <c r="E60" s="3"/>
      <c r="F60" s="88"/>
      <c r="G60" s="84">
        <f>(D60*F60)</f>
        <v>0</v>
      </c>
    </row>
    <row r="61" spans="1:7" ht="13.5" customHeight="1" x14ac:dyDescent="0.35">
      <c r="A61" s="56"/>
      <c r="B61" s="25" t="s">
        <v>58</v>
      </c>
      <c r="C61" s="28"/>
      <c r="D61" s="28"/>
      <c r="E61" s="28"/>
      <c r="F61" s="29"/>
      <c r="G61" s="30">
        <f>+G60</f>
        <v>0</v>
      </c>
    </row>
    <row r="62" spans="1:7" ht="12" customHeight="1" x14ac:dyDescent="0.35">
      <c r="A62" s="51"/>
      <c r="B62" s="89"/>
      <c r="C62" s="89"/>
      <c r="D62" s="89"/>
      <c r="E62" s="89"/>
      <c r="F62" s="90"/>
      <c r="G62" s="90"/>
    </row>
    <row r="63" spans="1:7" ht="12" customHeight="1" x14ac:dyDescent="0.35">
      <c r="A63" s="91"/>
      <c r="B63" s="37" t="s">
        <v>35</v>
      </c>
      <c r="C63" s="38"/>
      <c r="D63" s="38"/>
      <c r="E63" s="38"/>
      <c r="F63" s="38"/>
      <c r="G63" s="50">
        <f>G27+G38+G56+G61+G32</f>
        <v>5069770</v>
      </c>
    </row>
    <row r="64" spans="1:7" ht="12" customHeight="1" x14ac:dyDescent="0.35">
      <c r="A64" s="91"/>
      <c r="B64" s="39" t="s">
        <v>36</v>
      </c>
      <c r="C64" s="32"/>
      <c r="D64" s="32"/>
      <c r="E64" s="32"/>
      <c r="F64" s="32"/>
      <c r="G64" s="40">
        <f>G63*0.05</f>
        <v>253488.5</v>
      </c>
    </row>
    <row r="65" spans="1:7" ht="12" customHeight="1" x14ac:dyDescent="0.35">
      <c r="A65" s="91"/>
      <c r="B65" s="41" t="s">
        <v>37</v>
      </c>
      <c r="C65" s="31"/>
      <c r="D65" s="31"/>
      <c r="E65" s="31"/>
      <c r="F65" s="31"/>
      <c r="G65" s="42">
        <f>G64+G63</f>
        <v>5323258.5</v>
      </c>
    </row>
    <row r="66" spans="1:7" ht="12" customHeight="1" x14ac:dyDescent="0.35">
      <c r="A66" s="91"/>
      <c r="B66" s="39" t="s">
        <v>38</v>
      </c>
      <c r="C66" s="32"/>
      <c r="D66" s="32"/>
      <c r="E66" s="32"/>
      <c r="F66" s="32"/>
      <c r="G66" s="40">
        <f>G12</f>
        <v>11520000</v>
      </c>
    </row>
    <row r="67" spans="1:7" ht="12" customHeight="1" x14ac:dyDescent="0.35">
      <c r="A67" s="91"/>
      <c r="B67" s="43" t="s">
        <v>39</v>
      </c>
      <c r="C67" s="44"/>
      <c r="D67" s="44"/>
      <c r="E67" s="44"/>
      <c r="F67" s="44"/>
      <c r="G67" s="45">
        <f>G66-G65</f>
        <v>6196741.5</v>
      </c>
    </row>
    <row r="68" spans="1:7" ht="12" customHeight="1" x14ac:dyDescent="0.35">
      <c r="A68" s="91"/>
      <c r="B68" s="35" t="s">
        <v>40</v>
      </c>
      <c r="C68" s="36"/>
      <c r="D68" s="36"/>
      <c r="E68" s="36"/>
      <c r="F68" s="36"/>
      <c r="G68" s="34"/>
    </row>
    <row r="69" spans="1:7" ht="12.75" customHeight="1" thickBot="1" x14ac:dyDescent="0.4">
      <c r="A69" s="91"/>
      <c r="B69" s="46"/>
      <c r="C69" s="36"/>
      <c r="D69" s="36"/>
      <c r="E69" s="36"/>
      <c r="F69" s="36"/>
      <c r="G69" s="34"/>
    </row>
    <row r="70" spans="1:7" ht="12" customHeight="1" x14ac:dyDescent="0.35">
      <c r="A70" s="91"/>
      <c r="B70" s="49" t="s">
        <v>41</v>
      </c>
      <c r="C70" s="92"/>
      <c r="D70" s="92"/>
      <c r="E70" s="92"/>
      <c r="F70" s="93"/>
      <c r="G70" s="34"/>
    </row>
    <row r="71" spans="1:7" ht="12" customHeight="1" x14ac:dyDescent="0.35">
      <c r="A71" s="91"/>
      <c r="B71" s="99" t="s">
        <v>42</v>
      </c>
      <c r="C71" s="48"/>
      <c r="D71" s="48"/>
      <c r="E71" s="48"/>
      <c r="F71" s="94"/>
      <c r="G71" s="34"/>
    </row>
    <row r="72" spans="1:7" ht="12" customHeight="1" x14ac:dyDescent="0.35">
      <c r="A72" s="91"/>
      <c r="B72" s="99" t="s">
        <v>43</v>
      </c>
      <c r="C72" s="48"/>
      <c r="D72" s="48"/>
      <c r="E72" s="48"/>
      <c r="F72" s="94"/>
      <c r="G72" s="34"/>
    </row>
    <row r="73" spans="1:7" ht="12" customHeight="1" x14ac:dyDescent="0.35">
      <c r="A73" s="91"/>
      <c r="B73" s="99" t="s">
        <v>44</v>
      </c>
      <c r="C73" s="48"/>
      <c r="D73" s="48"/>
      <c r="E73" s="48"/>
      <c r="F73" s="94"/>
      <c r="G73" s="34"/>
    </row>
    <row r="74" spans="1:7" ht="12" customHeight="1" x14ac:dyDescent="0.35">
      <c r="A74" s="91"/>
      <c r="B74" s="99" t="s">
        <v>45</v>
      </c>
      <c r="C74" s="48"/>
      <c r="D74" s="48"/>
      <c r="E74" s="48"/>
      <c r="F74" s="94"/>
      <c r="G74" s="34"/>
    </row>
    <row r="75" spans="1:7" ht="12" customHeight="1" x14ac:dyDescent="0.35">
      <c r="A75" s="91"/>
      <c r="B75" s="99" t="s">
        <v>46</v>
      </c>
      <c r="C75" s="48"/>
      <c r="D75" s="48"/>
      <c r="E75" s="48"/>
      <c r="F75" s="94"/>
      <c r="G75" s="34"/>
    </row>
    <row r="76" spans="1:7" ht="12" customHeight="1" x14ac:dyDescent="0.35">
      <c r="A76" s="91"/>
      <c r="B76" s="99" t="s">
        <v>47</v>
      </c>
      <c r="C76" s="48"/>
      <c r="D76" s="48"/>
      <c r="E76" s="48"/>
      <c r="F76" s="94"/>
      <c r="G76" s="34"/>
    </row>
    <row r="77" spans="1:7" ht="12" customHeight="1" thickBot="1" x14ac:dyDescent="0.4">
      <c r="A77" s="91"/>
      <c r="B77" s="100"/>
      <c r="C77" s="95"/>
      <c r="D77" s="95"/>
      <c r="E77" s="95"/>
      <c r="F77" s="96"/>
      <c r="G77" s="34"/>
    </row>
    <row r="78" spans="1:7" ht="12.75" customHeight="1" x14ac:dyDescent="0.35">
      <c r="A78" s="91"/>
      <c r="B78" s="48"/>
      <c r="C78" s="48"/>
      <c r="D78" s="48"/>
      <c r="E78" s="48"/>
      <c r="F78" s="48"/>
      <c r="G78" s="34"/>
    </row>
    <row r="79" spans="1:7" ht="15" customHeight="1" thickBot="1" x14ac:dyDescent="0.4">
      <c r="A79" s="91"/>
      <c r="B79" s="146" t="s">
        <v>48</v>
      </c>
      <c r="C79" s="147"/>
      <c r="D79" s="101"/>
      <c r="E79" s="102"/>
      <c r="F79" s="97"/>
      <c r="G79" s="34"/>
    </row>
    <row r="80" spans="1:7" ht="12" customHeight="1" x14ac:dyDescent="0.35">
      <c r="A80" s="91"/>
      <c r="B80" s="103" t="s">
        <v>34</v>
      </c>
      <c r="C80" s="104" t="s">
        <v>49</v>
      </c>
      <c r="D80" s="105" t="s">
        <v>50</v>
      </c>
      <c r="E80" s="102"/>
      <c r="F80" s="97"/>
      <c r="G80" s="34"/>
    </row>
    <row r="81" spans="1:7" ht="12" customHeight="1" x14ac:dyDescent="0.35">
      <c r="A81" s="91"/>
      <c r="B81" s="106" t="s">
        <v>51</v>
      </c>
      <c r="C81" s="107">
        <f>+G27</f>
        <v>1775600</v>
      </c>
      <c r="D81" s="108">
        <f>(C81/C87)</f>
        <v>0.33355509599994065</v>
      </c>
      <c r="E81" s="102"/>
      <c r="F81" s="97"/>
      <c r="G81" s="34"/>
    </row>
    <row r="82" spans="1:7" ht="12" customHeight="1" x14ac:dyDescent="0.35">
      <c r="A82" s="91"/>
      <c r="B82" s="106" t="s">
        <v>52</v>
      </c>
      <c r="C82" s="109">
        <f>+G32</f>
        <v>0</v>
      </c>
      <c r="D82" s="108">
        <v>0</v>
      </c>
      <c r="E82" s="102"/>
      <c r="F82" s="97"/>
      <c r="G82" s="34"/>
    </row>
    <row r="83" spans="1:7" ht="12" customHeight="1" x14ac:dyDescent="0.35">
      <c r="A83" s="91"/>
      <c r="B83" s="106" t="s">
        <v>53</v>
      </c>
      <c r="C83" s="107">
        <f>+G38</f>
        <v>85000</v>
      </c>
      <c r="D83" s="108">
        <f>(C83/C87)</f>
        <v>1.5967663415180758E-2</v>
      </c>
      <c r="E83" s="102"/>
      <c r="F83" s="97"/>
      <c r="G83" s="34"/>
    </row>
    <row r="84" spans="1:7" ht="12" customHeight="1" x14ac:dyDescent="0.35">
      <c r="A84" s="91"/>
      <c r="B84" s="106" t="s">
        <v>28</v>
      </c>
      <c r="C84" s="107">
        <f>+G56</f>
        <v>3209170</v>
      </c>
      <c r="D84" s="108">
        <f>(C84/C87)</f>
        <v>0.60285819296583099</v>
      </c>
      <c r="E84" s="102"/>
      <c r="F84" s="97"/>
      <c r="G84" s="34"/>
    </row>
    <row r="85" spans="1:7" ht="12" customHeight="1" x14ac:dyDescent="0.35">
      <c r="A85" s="91"/>
      <c r="B85" s="106" t="s">
        <v>54</v>
      </c>
      <c r="C85" s="110">
        <f>+G61</f>
        <v>0</v>
      </c>
      <c r="D85" s="108">
        <f>(C85/C87)</f>
        <v>0</v>
      </c>
      <c r="E85" s="111"/>
      <c r="F85" s="33"/>
      <c r="G85" s="34"/>
    </row>
    <row r="86" spans="1:7" ht="12" customHeight="1" x14ac:dyDescent="0.35">
      <c r="A86" s="91"/>
      <c r="B86" s="106" t="s">
        <v>55</v>
      </c>
      <c r="C86" s="110">
        <f>+G64</f>
        <v>253488.5</v>
      </c>
      <c r="D86" s="108">
        <f>(C86/C87)</f>
        <v>4.7619047619047616E-2</v>
      </c>
      <c r="E86" s="111"/>
      <c r="F86" s="33"/>
      <c r="G86" s="34"/>
    </row>
    <row r="87" spans="1:7" ht="12.75" customHeight="1" thickBot="1" x14ac:dyDescent="0.4">
      <c r="A87" s="91"/>
      <c r="B87" s="112" t="s">
        <v>56</v>
      </c>
      <c r="C87" s="113">
        <f>SUM(C81:C86)</f>
        <v>5323258.5</v>
      </c>
      <c r="D87" s="114">
        <f>SUM(D81:D86)</f>
        <v>1</v>
      </c>
      <c r="E87" s="111"/>
      <c r="F87" s="33"/>
      <c r="G87" s="34"/>
    </row>
    <row r="88" spans="1:7" ht="12" customHeight="1" x14ac:dyDescent="0.35">
      <c r="A88" s="91"/>
      <c r="B88" s="115"/>
      <c r="C88" s="116"/>
      <c r="D88" s="116"/>
      <c r="E88" s="116"/>
      <c r="F88" s="36"/>
      <c r="G88" s="34"/>
    </row>
    <row r="89" spans="1:7" ht="12.75" customHeight="1" x14ac:dyDescent="0.35">
      <c r="A89" s="91"/>
      <c r="B89" s="47"/>
      <c r="C89" s="116"/>
      <c r="D89" s="116"/>
      <c r="E89" s="116"/>
      <c r="F89" s="36"/>
      <c r="G89" s="34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Covacevich Saez Barbara</cp:lastModifiedBy>
  <dcterms:created xsi:type="dcterms:W3CDTF">2020-11-27T12:49:26Z</dcterms:created>
  <dcterms:modified xsi:type="dcterms:W3CDTF">2022-07-12T20:46:39Z</dcterms:modified>
</cp:coreProperties>
</file>