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Programas Indap\Creditos\2022\Fichas técnicas Créditos\Junio\"/>
    </mc:Choice>
  </mc:AlternateContent>
  <bookViews>
    <workbookView xWindow="0" yWindow="0" windowWidth="19560" windowHeight="7740"/>
  </bookViews>
  <sheets>
    <sheet name="PAPA PRIMOR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G12" i="2"/>
  <c r="E92" i="2" l="1"/>
  <c r="C92" i="2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58" i="2" l="1"/>
  <c r="C85" i="2" s="1"/>
  <c r="G27" i="2"/>
  <c r="G40" i="2"/>
  <c r="C84" i="2" s="1"/>
  <c r="G65" i="2" l="1"/>
  <c r="G66" i="2" s="1"/>
  <c r="G67" i="2" s="1"/>
  <c r="C82" i="2"/>
  <c r="D93" i="2" l="1"/>
  <c r="E93" i="2"/>
  <c r="C93" i="2"/>
  <c r="C87" i="2"/>
  <c r="C88" i="2" s="1"/>
  <c r="D85" i="2" s="1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<sst xmlns="http://schemas.openxmlformats.org/spreadsheetml/2006/main" count="151" uniqueCount="102">
  <si>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</si>
  <si>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</si>
  <si>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</si>
  <si>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</si>
  <si>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</si>
  <si>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</si>
  <si>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</si>
  <si>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</si>
  <si>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</si>
  <si>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</si>
  <si>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</si>
  <si>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</si>
  <si>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</si>
  <si>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</si>
  <si>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</si>
  <si>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</si>
  <si>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</si>
  <si>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</si>
  <si>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</si>
  <si>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</si>
  <si>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</si>
  <si>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</si>
  <si>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</si>
  <si>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</si>
  <si>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</si>
  <si>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</si>
  <si>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</si>
  <si>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</si>
  <si>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</si>
  <si>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</si>
  <si>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</si>
  <si>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</si>
  <si>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</si>
  <si>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</si>
  <si>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</si>
  <si>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</si>
  <si>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</si>
  <si>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</si>
  <si>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</si>
  <si>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</si>
  <si>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</si>
  <si>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</si>
  <si>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</si>
  <si>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</si>
  <si>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</si>
  <si>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</si>
  <si>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</si>
  <si>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</si>
  <si>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</si>
  <si>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</si>
  <si>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</si>
  <si>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</si>
  <si>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</si>
  <si>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</si>
  <si>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</si>
  <si>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</si>
  <si>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</si>
  <si>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</si>
  <si>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</si>
  <si>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</si>
  <si>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</si>
  <si>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Julio</t>
  </si>
  <si>
    <t>Muriato de Potasio</t>
  </si>
  <si>
    <t>FUNGICIDAS</t>
  </si>
  <si>
    <t>MEDIA</t>
  </si>
  <si>
    <t>Xa Los Lagos</t>
  </si>
  <si>
    <t>Calbuco</t>
  </si>
  <si>
    <t>CONSUMO FRESCO</t>
  </si>
  <si>
    <t>Desifección de semillas</t>
  </si>
  <si>
    <t>Mezcla Fertiliz. y otros</t>
  </si>
  <si>
    <t>Aplicación Biocidas (3)</t>
  </si>
  <si>
    <t>Superfosfato triple</t>
  </si>
  <si>
    <t>Lt</t>
  </si>
  <si>
    <t>4. Los insumos aplicados (tipo y dosis) están referidos al  Área en particular</t>
  </si>
  <si>
    <t>5. El costo de la maquinaria incluye costo del operador, combustible y  arriendo de la maquinaria.</t>
  </si>
  <si>
    <t>Tipo PRIMOR</t>
  </si>
  <si>
    <t>PAPA PRIMOR</t>
  </si>
  <si>
    <t>Siembra y abon. Manual</t>
  </si>
  <si>
    <t>Julio,Agosto</t>
  </si>
  <si>
    <t>Aporca, limpias, fertiliz.</t>
  </si>
  <si>
    <t>Septiembre-Octubre</t>
  </si>
  <si>
    <t>Cosecha y  selección</t>
  </si>
  <si>
    <t>Nov.Dic.</t>
  </si>
  <si>
    <t>Junio</t>
  </si>
  <si>
    <t>Rastraje</t>
  </si>
  <si>
    <t>Herbicida  Sencor 480</t>
  </si>
  <si>
    <t>Fungicida: Folio Gold</t>
  </si>
  <si>
    <t>Agosto-Septiembre</t>
  </si>
  <si>
    <t>Fungicida: Moxan</t>
  </si>
  <si>
    <t>Fungicida: Bravo</t>
  </si>
  <si>
    <t>Anagran</t>
  </si>
  <si>
    <t>Fungicida: Curzate</t>
  </si>
  <si>
    <t>Rendimiento (QQ/hà)</t>
  </si>
  <si>
    <t>Costo unitario ($/QQ) (*)</t>
  </si>
  <si>
    <t>2.  Precio de Insumos corresponde a  mercado local y regional</t>
  </si>
  <si>
    <t xml:space="preserve">3. Precio esperado por ventas corresponde a ferias locales y regionales </t>
  </si>
  <si>
    <t>ESCENARIOS COSTO UNITARIO  ($/qq)</t>
  </si>
  <si>
    <t>Nitram - Mg</t>
  </si>
  <si>
    <t>Noviembre-diciembre 2022</t>
  </si>
  <si>
    <t>$/há</t>
  </si>
  <si>
    <t>EXCESIVO AUMENTO DEL PRECIO DE INSUMOS, HELADAS, SEQUÍA y TIZÓN</t>
  </si>
  <si>
    <t>6. JM  costo  tractor / hr $30.000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</si>
</sst>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3" fontId="1" fillId="5" borderId="27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1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49" fontId="19" fillId="8" borderId="33" xfId="0" applyNumberFormat="1" applyFont="1" applyFill="1" applyBorder="1" applyAlignment="1">
      <alignment vertical="center"/>
    </xf>
    <xf numFmtId="49" fontId="19" fillId="2" borderId="35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1" xfId="0" applyFont="1" applyFill="1" applyBorder="1" applyAlignment="1">
      <alignment vertical="center"/>
    </xf>
    <xf numFmtId="49" fontId="19" fillId="8" borderId="37" xfId="0" applyNumberFormat="1" applyFont="1" applyFill="1" applyBorder="1" applyAlignment="1">
      <alignment vertical="center"/>
    </xf>
    <xf numFmtId="166" fontId="19" fillId="8" borderId="38" xfId="0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20" fillId="2" borderId="21" xfId="0" applyFont="1" applyFill="1" applyBorder="1" applyAlignment="1">
      <alignment vertical="center"/>
    </xf>
    <xf numFmtId="3" fontId="4" fillId="2" borderId="55" xfId="0" applyNumberFormat="1" applyFont="1" applyFill="1" applyBorder="1" applyAlignment="1">
      <alignment vertical="center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3" fontId="4" fillId="2" borderId="54" xfId="0" applyNumberFormat="1" applyFont="1" applyFill="1" applyBorder="1" applyAlignment="1">
      <alignment vertical="center"/>
    </xf>
    <xf numFmtId="0" fontId="21" fillId="0" borderId="57" xfId="0" applyFont="1" applyBorder="1" applyAlignment="1">
      <alignment horizontal="right"/>
    </xf>
    <xf numFmtId="0" fontId="21" fillId="0" borderId="57" xfId="0" applyFont="1" applyBorder="1" applyAlignment="1">
      <alignment horizontal="right" vertical="center"/>
    </xf>
    <xf numFmtId="0" fontId="21" fillId="10" borderId="57" xfId="0" applyFont="1" applyFill="1" applyBorder="1" applyAlignment="1">
      <alignment horizontal="right" vertical="center"/>
    </xf>
    <xf numFmtId="17" fontId="21" fillId="0" borderId="57" xfId="0" applyNumberFormat="1" applyFont="1" applyBorder="1" applyAlignment="1">
      <alignment horizontal="right" vertical="center"/>
    </xf>
    <xf numFmtId="0" fontId="22" fillId="0" borderId="57" xfId="0" applyFont="1" applyBorder="1" applyAlignment="1" applyProtection="1"/>
    <xf numFmtId="0" fontId="22" fillId="0" borderId="57" xfId="0" applyFont="1" applyBorder="1" applyAlignment="1">
      <alignment horizontal="center"/>
    </xf>
    <xf numFmtId="0" fontId="22" fillId="0" borderId="57" xfId="0" applyFont="1" applyBorder="1" applyAlignment="1" applyProtection="1">
      <alignment horizontal="center"/>
      <protection locked="0"/>
    </xf>
    <xf numFmtId="0" fontId="22" fillId="0" borderId="57" xfId="0" applyFont="1" applyBorder="1" applyAlignment="1" applyProtection="1">
      <alignment horizontal="center"/>
    </xf>
    <xf numFmtId="167" fontId="22" fillId="0" borderId="57" xfId="0" applyNumberFormat="1" applyFont="1" applyBorder="1" applyProtection="1"/>
    <xf numFmtId="0" fontId="22" fillId="0" borderId="57" xfId="0" applyFont="1" applyBorder="1" applyAlignment="1"/>
    <xf numFmtId="0" fontId="22" fillId="10" borderId="57" xfId="0" applyFont="1" applyFill="1" applyBorder="1" applyAlignment="1" applyProtection="1">
      <alignment horizontal="center"/>
    </xf>
    <xf numFmtId="0" fontId="22" fillId="10" borderId="57" xfId="0" applyFont="1" applyFill="1" applyBorder="1" applyAlignment="1" applyProtection="1">
      <alignment horizontal="center"/>
      <protection locked="0"/>
    </xf>
    <xf numFmtId="167" fontId="22" fillId="10" borderId="57" xfId="0" applyNumberFormat="1" applyFont="1" applyFill="1" applyBorder="1"/>
    <xf numFmtId="167" fontId="22" fillId="0" borderId="57" xfId="0" applyNumberFormat="1" applyFont="1" applyBorder="1" applyProtection="1">
      <protection locked="0"/>
    </xf>
    <xf numFmtId="167" fontId="22" fillId="10" borderId="57" xfId="0" applyNumberFormat="1" applyFont="1" applyFill="1" applyBorder="1" applyProtection="1">
      <protection locked="0"/>
    </xf>
    <xf numFmtId="0" fontId="22" fillId="10" borderId="57" xfId="0" applyFont="1" applyFill="1" applyBorder="1" applyAlignment="1"/>
    <xf numFmtId="167" fontId="22" fillId="10" borderId="57" xfId="0" applyNumberFormat="1" applyFont="1" applyFill="1" applyBorder="1" applyProtection="1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3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7" fillId="8" borderId="37" xfId="0" applyNumberFormat="1" applyFont="1" applyFill="1" applyBorder="1" applyAlignment="1">
      <alignment vertical="center"/>
    </xf>
    <xf numFmtId="49" fontId="17" fillId="8" borderId="51" xfId="0" applyNumberFormat="1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17" fontId="21" fillId="10" borderId="57" xfId="0" applyNumberFormat="1" applyFont="1" applyFill="1" applyBorder="1" applyAlignment="1">
      <alignment horizontal="right" vertical="center"/>
    </xf>
    <xf numFmtId="3" fontId="21" fillId="10" borderId="57" xfId="0" applyNumberFormat="1" applyFont="1" applyFill="1" applyBorder="1" applyAlignment="1">
      <alignment horizontal="right" vertical="center"/>
    </xf>
    <xf numFmtId="167" fontId="22" fillId="0" borderId="57" xfId="0" applyNumberFormat="1" applyFont="1" applyBorder="1"/>
    <xf numFmtId="0" fontId="22" fillId="10" borderId="57" xfId="0" applyFont="1" applyFill="1" applyBorder="1" applyAlignment="1">
      <alignment wrapText="1"/>
    </xf>
    <xf numFmtId="0" fontId="22" fillId="0" borderId="46" xfId="0" applyFont="1" applyFill="1" applyBorder="1"/>
    <xf numFmtId="0" fontId="22" fillId="0" borderId="48" xfId="0" applyFont="1" applyFill="1" applyBorder="1"/>
    <xf numFmtId="49" fontId="12" fillId="8" borderId="34" xfId="0" applyNumberFormat="1" applyFont="1" applyFill="1" applyBorder="1" applyAlignment="1">
      <alignment horizontal="center" vertical="center"/>
    </xf>
    <xf numFmtId="9" fontId="12" fillId="2" borderId="36" xfId="0" applyNumberFormat="1" applyFont="1" applyFill="1" applyBorder="1" applyAlignment="1">
      <alignment horizontal="center" vertical="center"/>
    </xf>
    <xf numFmtId="9" fontId="19" fillId="8" borderId="39" xfId="0" applyNumberFormat="1" applyFont="1" applyFill="1" applyBorder="1" applyAlignment="1">
      <alignment horizontal="center" vertical="center"/>
    </xf>
    <xf numFmtId="0" fontId="21" fillId="10" borderId="57" xfId="0" applyFont="1" applyFill="1" applyBorder="1" applyAlignment="1">
      <alignment horizontal="center" vertical="center" wrapText="1"/>
    </xf>
    <xf numFmtId="17" fontId="21" fillId="10" borderId="57" xfId="0" applyNumberFormat="1" applyFont="1" applyFill="1" applyBorder="1" applyAlignment="1">
      <alignment horizontal="center" vertical="center" wrapText="1"/>
    </xf>
    <xf numFmtId="49" fontId="19" fillId="8" borderId="22" xfId="0" applyNumberFormat="1" applyFont="1" applyFill="1" applyBorder="1" applyAlignment="1">
      <alignment horizontal="center" vertical="center"/>
    </xf>
    <xf numFmtId="0" fontId="17" fillId="8" borderId="52" xfId="0" applyNumberFormat="1" applyFont="1" applyFill="1" applyBorder="1" applyAlignment="1">
      <alignment horizontal="center" vertical="center"/>
    </xf>
    <xf numFmtId="0" fontId="17" fillId="8" borderId="53" xfId="0" applyNumberFormat="1" applyFont="1" applyFill="1" applyBorder="1" applyAlignment="1">
      <alignment horizontal="center" vertical="center"/>
    </xf>
    <xf numFmtId="166" fontId="17" fillId="8" borderId="38" xfId="0" applyNumberFormat="1" applyFont="1" applyFill="1" applyBorder="1" applyAlignment="1">
      <alignment horizontal="center" vertical="center"/>
    </xf>
    <xf numFmtId="166" fontId="17" fillId="8" borderId="39" xfId="0" applyNumberFormat="1" applyFont="1" applyFill="1" applyBorder="1" applyAlignment="1">
      <alignment horizontal="center" vertical="center"/>
    </xf>
    <xf numFmtId="49" fontId="23" fillId="9" borderId="58" xfId="0" applyNumberFormat="1" applyFont="1" applyFill="1" applyBorder="1" applyAlignment="1">
      <alignment horizontal="center" vertical="center"/>
    </xf>
    <xf numFmtId="49" fontId="23" fillId="9" borderId="59" xfId="0" applyNumberFormat="1" applyFont="1" applyFill="1" applyBorder="1" applyAlignment="1">
      <alignment horizontal="center" vertical="center"/>
    </xf>
    <xf numFmtId="49" fontId="23" fillId="9" borderId="60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0" xfId="0" applyNumberFormat="1" applyFont="1" applyFill="1" applyBorder="1" applyAlignment="1">
      <alignment vertical="center"/>
    </xf>
    <xf numFmtId="0" fontId="19" fillId="9" borderId="41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zoomScale="90" zoomScaleNormal="90" workbookViewId="0">
      <selection activeCell="K48" sqref="K48"/>
    </sheetView>
  </sheetViews>
  <sheetFormatPr baseColWidth="10" defaultColWidth="10.85546875" defaultRowHeight="11.25" customHeight="1" x14ac:dyDescent="0.25"/>
  <cols>
    <col min="1" max="1" width="4.42578125" style="56" customWidth="1"/>
    <col min="2" max="2" width="20.5703125" style="56" customWidth="1"/>
    <col min="3" max="3" width="19.42578125" style="56" customWidth="1"/>
    <col min="4" max="4" width="9.42578125" style="56" customWidth="1"/>
    <col min="5" max="5" width="14.42578125" style="56" customWidth="1"/>
    <col min="6" max="6" width="11" style="56" customWidth="1"/>
    <col min="7" max="7" width="16.5703125" style="56" customWidth="1"/>
    <col min="8" max="255" width="10.85546875" style="56" customWidth="1"/>
    <col min="256" max="16384" width="10.85546875" style="57"/>
  </cols>
  <sheetData>
    <row r="1" spans="1:7" ht="15" customHeight="1" x14ac:dyDescent="0.25">
      <c r="A1" s="55"/>
      <c r="B1" s="55"/>
      <c r="C1" s="55"/>
      <c r="D1" s="55"/>
      <c r="E1" s="55"/>
      <c r="F1" s="55"/>
      <c r="G1" s="55"/>
    </row>
    <row r="2" spans="1:7" ht="15" customHeight="1" x14ac:dyDescent="0.25">
      <c r="A2" s="55"/>
      <c r="B2" s="55"/>
      <c r="C2" s="55"/>
      <c r="D2" s="55"/>
      <c r="E2" s="55"/>
      <c r="F2" s="55"/>
      <c r="G2" s="55"/>
    </row>
    <row r="3" spans="1:7" ht="15" customHeight="1" x14ac:dyDescent="0.25">
      <c r="A3" s="55"/>
      <c r="B3" s="55"/>
      <c r="C3" s="55"/>
      <c r="D3" s="55"/>
      <c r="E3" s="55"/>
      <c r="F3" s="55"/>
      <c r="G3" s="55"/>
    </row>
    <row r="4" spans="1:7" ht="15" customHeight="1" x14ac:dyDescent="0.25">
      <c r="A4" s="55"/>
      <c r="B4" s="55"/>
      <c r="C4" s="55"/>
      <c r="D4" s="55"/>
      <c r="E4" s="55"/>
      <c r="F4" s="55"/>
      <c r="G4" s="55"/>
    </row>
    <row r="5" spans="1:7" ht="15" customHeight="1" x14ac:dyDescent="0.25">
      <c r="A5" s="55"/>
      <c r="B5" s="55"/>
      <c r="C5" s="55"/>
      <c r="D5" s="55"/>
      <c r="E5" s="55"/>
      <c r="F5" s="55"/>
      <c r="G5" s="55"/>
    </row>
    <row r="6" spans="1:7" ht="15" customHeight="1" x14ac:dyDescent="0.25">
      <c r="A6" s="55"/>
      <c r="B6" s="55"/>
      <c r="C6" s="55"/>
      <c r="D6" s="55"/>
      <c r="E6" s="55"/>
      <c r="F6" s="55"/>
      <c r="G6" s="55"/>
    </row>
    <row r="7" spans="1:7" ht="15" customHeight="1" x14ac:dyDescent="0.25">
      <c r="A7" s="55"/>
      <c r="B7" s="55"/>
      <c r="C7" s="55"/>
      <c r="D7" s="55"/>
      <c r="E7" s="55"/>
      <c r="F7" s="55"/>
      <c r="G7" s="55"/>
    </row>
    <row r="8" spans="1:7" ht="15" customHeight="1" x14ac:dyDescent="0.25">
      <c r="A8" s="55"/>
      <c r="B8" s="58"/>
      <c r="C8" s="59"/>
      <c r="D8" s="55"/>
      <c r="E8" s="59"/>
      <c r="F8" s="59"/>
      <c r="G8" s="59"/>
    </row>
    <row r="9" spans="1:7" ht="12" customHeight="1" x14ac:dyDescent="0.2">
      <c r="A9" s="60"/>
      <c r="B9" s="1" t="s">
        <v>0</v>
      </c>
      <c r="C9" s="119" t="s">
        <v>76</v>
      </c>
      <c r="D9" s="61"/>
      <c r="E9" s="168" t="s">
        <v>1</v>
      </c>
      <c r="F9" s="169"/>
      <c r="G9" s="121">
        <v>180</v>
      </c>
    </row>
    <row r="10" spans="1:7" ht="38.25" customHeight="1" x14ac:dyDescent="0.25">
      <c r="A10" s="60"/>
      <c r="B10" s="2" t="s">
        <v>2</v>
      </c>
      <c r="C10" s="120" t="s">
        <v>75</v>
      </c>
      <c r="D10" s="62"/>
      <c r="E10" s="170" t="s">
        <v>3</v>
      </c>
      <c r="F10" s="171"/>
      <c r="G10" s="155" t="s">
        <v>98</v>
      </c>
    </row>
    <row r="11" spans="1:7" ht="18" customHeight="1" x14ac:dyDescent="0.25">
      <c r="A11" s="60"/>
      <c r="B11" s="2" t="s">
        <v>4</v>
      </c>
      <c r="C11" s="120" t="s">
        <v>64</v>
      </c>
      <c r="D11" s="62"/>
      <c r="E11" s="170" t="s">
        <v>5</v>
      </c>
      <c r="F11" s="171"/>
      <c r="G11" s="146">
        <v>52000</v>
      </c>
    </row>
    <row r="12" spans="1:7" ht="11.25" customHeight="1" x14ac:dyDescent="0.25">
      <c r="A12" s="60"/>
      <c r="B12" s="2" t="s">
        <v>6</v>
      </c>
      <c r="C12" s="120" t="s">
        <v>65</v>
      </c>
      <c r="D12" s="62"/>
      <c r="E12" s="64" t="s">
        <v>7</v>
      </c>
      <c r="F12" s="65"/>
      <c r="G12" s="146">
        <f>G9*G11</f>
        <v>9360000</v>
      </c>
    </row>
    <row r="13" spans="1:7" ht="11.25" customHeight="1" x14ac:dyDescent="0.25">
      <c r="A13" s="60"/>
      <c r="B13" s="2" t="s">
        <v>8</v>
      </c>
      <c r="C13" s="121" t="s">
        <v>66</v>
      </c>
      <c r="D13" s="62"/>
      <c r="E13" s="170" t="s">
        <v>9</v>
      </c>
      <c r="F13" s="171"/>
      <c r="G13" s="121" t="s">
        <v>67</v>
      </c>
    </row>
    <row r="14" spans="1:7" ht="13.5" customHeight="1" x14ac:dyDescent="0.25">
      <c r="A14" s="60"/>
      <c r="B14" s="2" t="s">
        <v>10</v>
      </c>
      <c r="C14" s="121" t="s">
        <v>66</v>
      </c>
      <c r="D14" s="62"/>
      <c r="E14" s="170" t="s">
        <v>11</v>
      </c>
      <c r="F14" s="171"/>
      <c r="G14" s="145">
        <v>44896</v>
      </c>
    </row>
    <row r="15" spans="1:7" ht="46.5" customHeight="1" x14ac:dyDescent="0.25">
      <c r="A15" s="60"/>
      <c r="B15" s="2" t="s">
        <v>12</v>
      </c>
      <c r="C15" s="122">
        <v>44728</v>
      </c>
      <c r="D15" s="62"/>
      <c r="E15" s="172" t="s">
        <v>13</v>
      </c>
      <c r="F15" s="173"/>
      <c r="G15" s="154" t="s">
        <v>100</v>
      </c>
    </row>
    <row r="16" spans="1:7" ht="12" customHeight="1" x14ac:dyDescent="0.25">
      <c r="A16" s="55"/>
      <c r="B16" s="66"/>
      <c r="C16" s="67"/>
      <c r="D16" s="6"/>
      <c r="E16" s="68"/>
      <c r="F16" s="68"/>
      <c r="G16" s="69"/>
    </row>
    <row r="17" spans="1:7" ht="12" customHeight="1" x14ac:dyDescent="0.25">
      <c r="A17" s="70"/>
      <c r="B17" s="164" t="s">
        <v>14</v>
      </c>
      <c r="C17" s="165"/>
      <c r="D17" s="165"/>
      <c r="E17" s="165"/>
      <c r="F17" s="165"/>
      <c r="G17" s="165"/>
    </row>
    <row r="18" spans="1:7" ht="12" customHeight="1" x14ac:dyDescent="0.25">
      <c r="A18" s="55"/>
      <c r="B18" s="71"/>
      <c r="C18" s="72"/>
      <c r="D18" s="72"/>
      <c r="E18" s="72"/>
      <c r="F18" s="73"/>
      <c r="G18" s="73"/>
    </row>
    <row r="19" spans="1:7" ht="12" customHeight="1" x14ac:dyDescent="0.25">
      <c r="A19" s="60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70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70"/>
      <c r="B21" s="74" t="s">
        <v>68</v>
      </c>
      <c r="C21" s="3" t="s">
        <v>22</v>
      </c>
      <c r="D21" s="75">
        <v>0.2</v>
      </c>
      <c r="E21" s="3" t="s">
        <v>61</v>
      </c>
      <c r="F21" s="63">
        <v>30000</v>
      </c>
      <c r="G21" s="63">
        <f t="shared" ref="G21:G26" si="0">(D21*F21)</f>
        <v>6000</v>
      </c>
    </row>
    <row r="22" spans="1:7" ht="25.5" customHeight="1" x14ac:dyDescent="0.25">
      <c r="A22" s="70"/>
      <c r="B22" s="74" t="s">
        <v>77</v>
      </c>
      <c r="C22" s="3" t="s">
        <v>22</v>
      </c>
      <c r="D22" s="75">
        <v>20</v>
      </c>
      <c r="E22" s="3" t="s">
        <v>78</v>
      </c>
      <c r="F22" s="63">
        <v>30000</v>
      </c>
      <c r="G22" s="63">
        <f t="shared" si="0"/>
        <v>600000</v>
      </c>
    </row>
    <row r="23" spans="1:7" ht="12.75" customHeight="1" x14ac:dyDescent="0.25">
      <c r="A23" s="70"/>
      <c r="B23" s="74" t="s">
        <v>69</v>
      </c>
      <c r="C23" s="3" t="s">
        <v>22</v>
      </c>
      <c r="D23" s="75">
        <v>2</v>
      </c>
      <c r="E23" s="3" t="s">
        <v>78</v>
      </c>
      <c r="F23" s="63">
        <v>30000</v>
      </c>
      <c r="G23" s="63">
        <f t="shared" si="0"/>
        <v>60000</v>
      </c>
    </row>
    <row r="24" spans="1:7" ht="12.75" customHeight="1" x14ac:dyDescent="0.25">
      <c r="A24" s="70"/>
      <c r="B24" s="74" t="s">
        <v>70</v>
      </c>
      <c r="C24" s="3" t="s">
        <v>22</v>
      </c>
      <c r="D24" s="75">
        <v>3</v>
      </c>
      <c r="E24" s="3" t="s">
        <v>78</v>
      </c>
      <c r="F24" s="63">
        <v>30000</v>
      </c>
      <c r="G24" s="63">
        <f t="shared" si="0"/>
        <v>90000</v>
      </c>
    </row>
    <row r="25" spans="1:7" ht="12.75" customHeight="1" x14ac:dyDescent="0.25">
      <c r="A25" s="70"/>
      <c r="B25" s="74" t="s">
        <v>79</v>
      </c>
      <c r="C25" s="3" t="s">
        <v>22</v>
      </c>
      <c r="D25" s="75">
        <v>10</v>
      </c>
      <c r="E25" s="3" t="s">
        <v>80</v>
      </c>
      <c r="F25" s="63">
        <v>30000</v>
      </c>
      <c r="G25" s="63">
        <f t="shared" si="0"/>
        <v>300000</v>
      </c>
    </row>
    <row r="26" spans="1:7" ht="12.75" customHeight="1" x14ac:dyDescent="0.25">
      <c r="A26" s="70"/>
      <c r="B26" s="74" t="s">
        <v>81</v>
      </c>
      <c r="C26" s="3" t="s">
        <v>22</v>
      </c>
      <c r="D26" s="75">
        <v>30</v>
      </c>
      <c r="E26" s="3" t="s">
        <v>82</v>
      </c>
      <c r="F26" s="63">
        <v>30000</v>
      </c>
      <c r="G26" s="63">
        <f t="shared" si="0"/>
        <v>900000</v>
      </c>
    </row>
    <row r="27" spans="1:7" ht="12.75" customHeight="1" x14ac:dyDescent="0.25">
      <c r="A27" s="70"/>
      <c r="B27" s="8" t="s">
        <v>23</v>
      </c>
      <c r="C27" s="9"/>
      <c r="D27" s="9"/>
      <c r="E27" s="9"/>
      <c r="F27" s="10"/>
      <c r="G27" s="11">
        <f>SUM(G21:G26)</f>
        <v>1956000</v>
      </c>
    </row>
    <row r="28" spans="1:7" ht="12" customHeight="1" x14ac:dyDescent="0.25">
      <c r="A28" s="55"/>
      <c r="B28" s="71"/>
      <c r="C28" s="73"/>
      <c r="D28" s="73"/>
      <c r="E28" s="73"/>
      <c r="F28" s="76"/>
      <c r="G28" s="76"/>
    </row>
    <row r="29" spans="1:7" ht="12" customHeight="1" x14ac:dyDescent="0.25">
      <c r="A29" s="60"/>
      <c r="B29" s="12" t="s">
        <v>24</v>
      </c>
      <c r="C29" s="13"/>
      <c r="D29" s="14"/>
      <c r="E29" s="14"/>
      <c r="F29" s="15"/>
      <c r="G29" s="15"/>
    </row>
    <row r="30" spans="1:7" ht="24" customHeight="1" x14ac:dyDescent="0.25">
      <c r="A30" s="60"/>
      <c r="B30" s="16" t="s">
        <v>16</v>
      </c>
      <c r="C30" s="17" t="s">
        <v>17</v>
      </c>
      <c r="D30" s="17" t="s">
        <v>18</v>
      </c>
      <c r="E30" s="16" t="s">
        <v>19</v>
      </c>
      <c r="F30" s="17" t="s">
        <v>20</v>
      </c>
      <c r="G30" s="16" t="s">
        <v>21</v>
      </c>
    </row>
    <row r="31" spans="1:7" ht="12" customHeight="1" x14ac:dyDescent="0.25">
      <c r="A31" s="60"/>
      <c r="B31" s="18"/>
      <c r="C31" s="19" t="s">
        <v>59</v>
      </c>
      <c r="D31" s="19"/>
      <c r="E31" s="19"/>
      <c r="F31" s="18"/>
      <c r="G31" s="18"/>
    </row>
    <row r="32" spans="1:7" ht="12" customHeight="1" x14ac:dyDescent="0.25">
      <c r="A32" s="60"/>
      <c r="B32" s="20" t="s">
        <v>25</v>
      </c>
      <c r="C32" s="21"/>
      <c r="D32" s="21"/>
      <c r="E32" s="21"/>
      <c r="F32" s="22"/>
      <c r="G32" s="22"/>
    </row>
    <row r="33" spans="1:11" ht="12" customHeight="1" x14ac:dyDescent="0.25">
      <c r="A33" s="55"/>
      <c r="B33" s="77"/>
      <c r="C33" s="78"/>
      <c r="D33" s="78"/>
      <c r="E33" s="78"/>
      <c r="F33" s="79"/>
      <c r="G33" s="79"/>
    </row>
    <row r="34" spans="1:11" ht="12" customHeight="1" x14ac:dyDescent="0.25">
      <c r="A34" s="60"/>
      <c r="B34" s="12" t="s">
        <v>26</v>
      </c>
      <c r="C34" s="13"/>
      <c r="D34" s="14"/>
      <c r="E34" s="14"/>
      <c r="F34" s="15"/>
      <c r="G34" s="15"/>
    </row>
    <row r="35" spans="1:11" ht="24" customHeight="1" x14ac:dyDescent="0.25">
      <c r="A35" s="60"/>
      <c r="B35" s="23" t="s">
        <v>16</v>
      </c>
      <c r="C35" s="23" t="s">
        <v>17</v>
      </c>
      <c r="D35" s="23" t="s">
        <v>18</v>
      </c>
      <c r="E35" s="23" t="s">
        <v>19</v>
      </c>
      <c r="F35" s="24" t="s">
        <v>20</v>
      </c>
      <c r="G35" s="23" t="s">
        <v>21</v>
      </c>
    </row>
    <row r="36" spans="1:11" ht="12.75" customHeight="1" x14ac:dyDescent="0.2">
      <c r="A36" s="70"/>
      <c r="B36" s="123" t="s">
        <v>28</v>
      </c>
      <c r="C36" s="124" t="s">
        <v>27</v>
      </c>
      <c r="D36" s="125">
        <v>1</v>
      </c>
      <c r="E36" s="126" t="s">
        <v>83</v>
      </c>
      <c r="F36" s="127">
        <v>240000</v>
      </c>
      <c r="G36" s="63">
        <f t="shared" ref="G36:G38" si="1">(D36*F36)</f>
        <v>240000</v>
      </c>
    </row>
    <row r="37" spans="1:11" ht="12.75" customHeight="1" x14ac:dyDescent="0.2">
      <c r="A37" s="70"/>
      <c r="B37" s="123" t="s">
        <v>84</v>
      </c>
      <c r="C37" s="124" t="s">
        <v>27</v>
      </c>
      <c r="D37" s="125">
        <v>0.5</v>
      </c>
      <c r="E37" s="126" t="s">
        <v>61</v>
      </c>
      <c r="F37" s="127">
        <v>240000</v>
      </c>
      <c r="G37" s="63">
        <f t="shared" si="1"/>
        <v>120000</v>
      </c>
    </row>
    <row r="38" spans="1:11" ht="12.75" customHeight="1" x14ac:dyDescent="0.25">
      <c r="A38" s="70"/>
      <c r="B38" s="74"/>
      <c r="C38" s="3"/>
      <c r="D38" s="75"/>
      <c r="E38" s="3"/>
      <c r="F38" s="63"/>
      <c r="G38" s="63">
        <f t="shared" si="1"/>
        <v>0</v>
      </c>
    </row>
    <row r="39" spans="1:11" ht="12.75" customHeight="1" x14ac:dyDescent="0.25">
      <c r="A39" s="70"/>
      <c r="B39" s="80"/>
      <c r="C39" s="81"/>
      <c r="D39" s="82"/>
      <c r="E39" s="81"/>
      <c r="F39" s="83"/>
      <c r="G39" s="83"/>
    </row>
    <row r="40" spans="1:11" ht="12.75" customHeight="1" x14ac:dyDescent="0.25">
      <c r="A40" s="60"/>
      <c r="B40" s="25" t="s">
        <v>29</v>
      </c>
      <c r="C40" s="26"/>
      <c r="D40" s="26"/>
      <c r="E40" s="26"/>
      <c r="F40" s="27"/>
      <c r="G40" s="28">
        <f>SUM(G36:G39)</f>
        <v>360000</v>
      </c>
    </row>
    <row r="41" spans="1:11" ht="12" customHeight="1" x14ac:dyDescent="0.25">
      <c r="A41" s="55"/>
      <c r="B41" s="77"/>
      <c r="C41" s="78"/>
      <c r="D41" s="78"/>
      <c r="E41" s="78"/>
      <c r="F41" s="79"/>
      <c r="G41" s="79"/>
    </row>
    <row r="42" spans="1:11" ht="12" customHeight="1" x14ac:dyDescent="0.25">
      <c r="A42" s="60"/>
      <c r="B42" s="12" t="s">
        <v>30</v>
      </c>
      <c r="C42" s="13"/>
      <c r="D42" s="14"/>
      <c r="E42" s="14"/>
      <c r="F42" s="15"/>
      <c r="G42" s="15"/>
    </row>
    <row r="43" spans="1:11" ht="24" customHeight="1" x14ac:dyDescent="0.25">
      <c r="A43" s="60"/>
      <c r="B43" s="24" t="s">
        <v>31</v>
      </c>
      <c r="C43" s="24" t="s">
        <v>32</v>
      </c>
      <c r="D43" s="24" t="s">
        <v>33</v>
      </c>
      <c r="E43" s="24" t="s">
        <v>19</v>
      </c>
      <c r="F43" s="24" t="s">
        <v>20</v>
      </c>
      <c r="G43" s="24" t="s">
        <v>21</v>
      </c>
      <c r="K43" s="84"/>
    </row>
    <row r="44" spans="1:11" ht="12.75" customHeight="1" x14ac:dyDescent="0.25">
      <c r="A44" s="70"/>
      <c r="B44" s="29" t="s">
        <v>34</v>
      </c>
      <c r="C44" s="30"/>
      <c r="D44" s="30"/>
      <c r="E44" s="30"/>
      <c r="F44" s="30"/>
      <c r="G44" s="30"/>
      <c r="K44" s="84"/>
    </row>
    <row r="45" spans="1:11" ht="12.75" customHeight="1" x14ac:dyDescent="0.2">
      <c r="A45" s="70"/>
      <c r="B45" s="128" t="s">
        <v>35</v>
      </c>
      <c r="C45" s="124" t="s">
        <v>37</v>
      </c>
      <c r="D45" s="124">
        <v>2100</v>
      </c>
      <c r="E45" s="126" t="s">
        <v>61</v>
      </c>
      <c r="F45" s="147">
        <v>1200</v>
      </c>
      <c r="G45" s="87">
        <f>(D45*F45)</f>
        <v>2520000</v>
      </c>
    </row>
    <row r="46" spans="1:11" ht="12.75" customHeight="1" x14ac:dyDescent="0.25">
      <c r="A46" s="70"/>
      <c r="B46" s="88" t="s">
        <v>36</v>
      </c>
      <c r="C46" s="89"/>
      <c r="D46" s="65"/>
      <c r="E46" s="89"/>
      <c r="F46" s="87"/>
      <c r="G46" s="87"/>
    </row>
    <row r="47" spans="1:11" ht="12.75" customHeight="1" x14ac:dyDescent="0.2">
      <c r="A47" s="70"/>
      <c r="B47" s="128" t="s">
        <v>97</v>
      </c>
      <c r="C47" s="126" t="s">
        <v>37</v>
      </c>
      <c r="D47" s="125">
        <v>400</v>
      </c>
      <c r="E47" s="126" t="s">
        <v>61</v>
      </c>
      <c r="F47" s="132">
        <v>1200</v>
      </c>
      <c r="G47" s="87">
        <f>(D47*F47)</f>
        <v>480000</v>
      </c>
    </row>
    <row r="48" spans="1:11" ht="12.75" customHeight="1" x14ac:dyDescent="0.2">
      <c r="A48" s="70"/>
      <c r="B48" s="128" t="s">
        <v>71</v>
      </c>
      <c r="C48" s="126" t="s">
        <v>37</v>
      </c>
      <c r="D48" s="125">
        <v>500</v>
      </c>
      <c r="E48" s="126" t="s">
        <v>61</v>
      </c>
      <c r="F48" s="132">
        <v>1200</v>
      </c>
      <c r="G48" s="87">
        <f>(D48*F48)</f>
        <v>600000</v>
      </c>
    </row>
    <row r="49" spans="1:7" ht="12.75" customHeight="1" x14ac:dyDescent="0.2">
      <c r="A49" s="70"/>
      <c r="B49" s="128" t="s">
        <v>62</v>
      </c>
      <c r="C49" s="126" t="s">
        <v>37</v>
      </c>
      <c r="D49" s="125">
        <v>200</v>
      </c>
      <c r="E49" s="126" t="s">
        <v>61</v>
      </c>
      <c r="F49" s="132">
        <v>1100</v>
      </c>
      <c r="G49" s="87">
        <f>(D49*F49)</f>
        <v>220000</v>
      </c>
    </row>
    <row r="50" spans="1:7" ht="12.75" customHeight="1" x14ac:dyDescent="0.25">
      <c r="A50" s="70"/>
      <c r="B50" s="88" t="s">
        <v>38</v>
      </c>
      <c r="C50" s="89"/>
      <c r="D50" s="65"/>
      <c r="E50" s="89"/>
      <c r="F50" s="87"/>
      <c r="G50" s="87"/>
    </row>
    <row r="51" spans="1:7" ht="12.75" customHeight="1" x14ac:dyDescent="0.2">
      <c r="A51" s="70"/>
      <c r="B51" s="134" t="s">
        <v>85</v>
      </c>
      <c r="C51" s="129" t="s">
        <v>72</v>
      </c>
      <c r="D51" s="130">
        <v>2</v>
      </c>
      <c r="E51" s="126" t="s">
        <v>61</v>
      </c>
      <c r="F51" s="133">
        <v>41100</v>
      </c>
      <c r="G51" s="87">
        <f t="shared" ref="G51:G57" si="2">(D51*F51)</f>
        <v>82200</v>
      </c>
    </row>
    <row r="52" spans="1:7" ht="12.75" customHeight="1" x14ac:dyDescent="0.25">
      <c r="A52" s="70"/>
      <c r="B52" s="88" t="s">
        <v>63</v>
      </c>
      <c r="C52" s="85"/>
      <c r="D52" s="86"/>
      <c r="E52" s="85"/>
      <c r="F52" s="87"/>
      <c r="G52" s="87">
        <f t="shared" si="2"/>
        <v>0</v>
      </c>
    </row>
    <row r="53" spans="1:7" ht="12.75" customHeight="1" x14ac:dyDescent="0.2">
      <c r="A53" s="70"/>
      <c r="B53" s="148" t="s">
        <v>86</v>
      </c>
      <c r="C53" s="124" t="s">
        <v>72</v>
      </c>
      <c r="D53" s="124">
        <v>2</v>
      </c>
      <c r="E53" s="126" t="s">
        <v>87</v>
      </c>
      <c r="F53" s="135">
        <v>28990</v>
      </c>
      <c r="G53" s="87">
        <f t="shared" si="2"/>
        <v>57980</v>
      </c>
    </row>
    <row r="54" spans="1:7" ht="12.75" customHeight="1" x14ac:dyDescent="0.2">
      <c r="A54" s="70"/>
      <c r="B54" s="148" t="s">
        <v>88</v>
      </c>
      <c r="C54" s="124" t="s">
        <v>37</v>
      </c>
      <c r="D54" s="124">
        <v>2</v>
      </c>
      <c r="E54" s="126" t="s">
        <v>87</v>
      </c>
      <c r="F54" s="131">
        <v>21510</v>
      </c>
      <c r="G54" s="113">
        <f t="shared" si="2"/>
        <v>43020</v>
      </c>
    </row>
    <row r="55" spans="1:7" ht="12.75" customHeight="1" x14ac:dyDescent="0.2">
      <c r="A55" s="94"/>
      <c r="B55" s="148" t="s">
        <v>89</v>
      </c>
      <c r="C55" s="124" t="s">
        <v>72</v>
      </c>
      <c r="D55" s="124">
        <v>2</v>
      </c>
      <c r="E55" s="126" t="s">
        <v>87</v>
      </c>
      <c r="F55" s="131">
        <v>13200</v>
      </c>
      <c r="G55" s="118">
        <f t="shared" si="2"/>
        <v>26400</v>
      </c>
    </row>
    <row r="56" spans="1:7" ht="12.75" customHeight="1" x14ac:dyDescent="0.2">
      <c r="A56" s="94"/>
      <c r="B56" s="148" t="s">
        <v>90</v>
      </c>
      <c r="C56" s="124" t="s">
        <v>37</v>
      </c>
      <c r="D56" s="124">
        <v>4</v>
      </c>
      <c r="E56" s="126" t="s">
        <v>87</v>
      </c>
      <c r="F56" s="131">
        <v>21200</v>
      </c>
      <c r="G56" s="118">
        <f t="shared" si="2"/>
        <v>84800</v>
      </c>
    </row>
    <row r="57" spans="1:7" ht="12.75" customHeight="1" x14ac:dyDescent="0.2">
      <c r="A57" s="94"/>
      <c r="B57" s="148" t="s">
        <v>91</v>
      </c>
      <c r="C57" s="124" t="s">
        <v>37</v>
      </c>
      <c r="D57" s="124">
        <v>2</v>
      </c>
      <c r="E57" s="126" t="s">
        <v>87</v>
      </c>
      <c r="F57" s="131">
        <v>29990</v>
      </c>
      <c r="G57" s="118">
        <f t="shared" si="2"/>
        <v>59980</v>
      </c>
    </row>
    <row r="58" spans="1:7" ht="13.5" customHeight="1" x14ac:dyDescent="0.25">
      <c r="A58" s="60"/>
      <c r="B58" s="114" t="s">
        <v>39</v>
      </c>
      <c r="C58" s="115"/>
      <c r="D58" s="115"/>
      <c r="E58" s="115"/>
      <c r="F58" s="116"/>
      <c r="G58" s="117">
        <f>SUM(G44:G57)</f>
        <v>4174380</v>
      </c>
    </row>
    <row r="59" spans="1:7" ht="12" customHeight="1" x14ac:dyDescent="0.25">
      <c r="A59" s="55"/>
      <c r="B59" s="77"/>
      <c r="C59" s="78"/>
      <c r="D59" s="78"/>
      <c r="E59" s="90"/>
      <c r="F59" s="79"/>
      <c r="G59" s="79"/>
    </row>
    <row r="60" spans="1:7" ht="12" customHeight="1" x14ac:dyDescent="0.25">
      <c r="A60" s="60"/>
      <c r="B60" s="12" t="s">
        <v>40</v>
      </c>
      <c r="C60" s="13"/>
      <c r="D60" s="14"/>
      <c r="E60" s="14"/>
      <c r="F60" s="15"/>
      <c r="G60" s="15"/>
    </row>
    <row r="61" spans="1:7" ht="24" customHeight="1" x14ac:dyDescent="0.25">
      <c r="A61" s="60"/>
      <c r="B61" s="23" t="s">
        <v>41</v>
      </c>
      <c r="C61" s="24" t="s">
        <v>32</v>
      </c>
      <c r="D61" s="24" t="s">
        <v>33</v>
      </c>
      <c r="E61" s="23" t="s">
        <v>19</v>
      </c>
      <c r="F61" s="24" t="s">
        <v>20</v>
      </c>
      <c r="G61" s="23" t="s">
        <v>21</v>
      </c>
    </row>
    <row r="62" spans="1:7" ht="12.75" customHeight="1" x14ac:dyDescent="0.25">
      <c r="A62" s="70"/>
      <c r="B62" s="74"/>
      <c r="C62" s="85"/>
      <c r="D62" s="87"/>
      <c r="E62" s="3"/>
      <c r="F62" s="91"/>
      <c r="G62" s="87"/>
    </row>
    <row r="63" spans="1:7" ht="13.5" customHeight="1" x14ac:dyDescent="0.25">
      <c r="A63" s="60"/>
      <c r="B63" s="25" t="s">
        <v>60</v>
      </c>
      <c r="C63" s="31"/>
      <c r="D63" s="31"/>
      <c r="E63" s="31"/>
      <c r="F63" s="32"/>
      <c r="G63" s="33">
        <f>+G62</f>
        <v>0</v>
      </c>
    </row>
    <row r="64" spans="1:7" ht="12" customHeight="1" x14ac:dyDescent="0.25">
      <c r="A64" s="55"/>
      <c r="B64" s="92"/>
      <c r="C64" s="92"/>
      <c r="D64" s="92"/>
      <c r="E64" s="92"/>
      <c r="F64" s="93"/>
      <c r="G64" s="93"/>
    </row>
    <row r="65" spans="1:7" ht="12" customHeight="1" x14ac:dyDescent="0.25">
      <c r="A65" s="94"/>
      <c r="B65" s="41" t="s">
        <v>42</v>
      </c>
      <c r="C65" s="42"/>
      <c r="D65" s="42"/>
      <c r="E65" s="42"/>
      <c r="F65" s="42"/>
      <c r="G65" s="54">
        <f>G27+G40+G58+G63+G32</f>
        <v>6490380</v>
      </c>
    </row>
    <row r="66" spans="1:7" ht="12" customHeight="1" x14ac:dyDescent="0.25">
      <c r="A66" s="94"/>
      <c r="B66" s="43" t="s">
        <v>43</v>
      </c>
      <c r="C66" s="35"/>
      <c r="D66" s="35"/>
      <c r="E66" s="35"/>
      <c r="F66" s="35"/>
      <c r="G66" s="44">
        <f>G65*0.05</f>
        <v>324519</v>
      </c>
    </row>
    <row r="67" spans="1:7" ht="12" customHeight="1" x14ac:dyDescent="0.25">
      <c r="A67" s="94"/>
      <c r="B67" s="45" t="s">
        <v>44</v>
      </c>
      <c r="C67" s="34"/>
      <c r="D67" s="34"/>
      <c r="E67" s="34"/>
      <c r="F67" s="34"/>
      <c r="G67" s="46">
        <f>G66+G65</f>
        <v>6814899</v>
      </c>
    </row>
    <row r="68" spans="1:7" ht="12" customHeight="1" x14ac:dyDescent="0.25">
      <c r="A68" s="94"/>
      <c r="B68" s="43" t="s">
        <v>45</v>
      </c>
      <c r="C68" s="35"/>
      <c r="D68" s="35"/>
      <c r="E68" s="35"/>
      <c r="F68" s="35"/>
      <c r="G68" s="44">
        <f>G12</f>
        <v>9360000</v>
      </c>
    </row>
    <row r="69" spans="1:7" ht="12" customHeight="1" x14ac:dyDescent="0.25">
      <c r="A69" s="94"/>
      <c r="B69" s="47" t="s">
        <v>46</v>
      </c>
      <c r="C69" s="48"/>
      <c r="D69" s="48"/>
      <c r="E69" s="48"/>
      <c r="F69" s="48"/>
      <c r="G69" s="49">
        <f>G68-G67</f>
        <v>2545101</v>
      </c>
    </row>
    <row r="70" spans="1:7" ht="12" customHeight="1" x14ac:dyDescent="0.25">
      <c r="A70" s="94"/>
      <c r="B70" s="39" t="s">
        <v>47</v>
      </c>
      <c r="C70" s="40"/>
      <c r="D70" s="40"/>
      <c r="E70" s="40"/>
      <c r="F70" s="40"/>
      <c r="G70" s="37"/>
    </row>
    <row r="71" spans="1:7" ht="12.75" customHeight="1" thickBot="1" x14ac:dyDescent="0.3">
      <c r="A71" s="94"/>
      <c r="B71" s="50"/>
      <c r="C71" s="40"/>
      <c r="D71" s="40"/>
      <c r="E71" s="40"/>
      <c r="F71" s="40"/>
      <c r="G71" s="37"/>
    </row>
    <row r="72" spans="1:7" ht="12" customHeight="1" x14ac:dyDescent="0.25">
      <c r="A72" s="94"/>
      <c r="B72" s="53" t="s">
        <v>48</v>
      </c>
      <c r="C72" s="95"/>
      <c r="D72" s="95"/>
      <c r="E72" s="95"/>
      <c r="F72" s="96"/>
      <c r="G72" s="37"/>
    </row>
    <row r="73" spans="1:7" ht="12" customHeight="1" x14ac:dyDescent="0.2">
      <c r="A73" s="94"/>
      <c r="B73" s="149" t="s">
        <v>49</v>
      </c>
      <c r="C73" s="52"/>
      <c r="D73" s="52"/>
      <c r="E73" s="52"/>
      <c r="F73" s="97"/>
      <c r="G73" s="37"/>
    </row>
    <row r="74" spans="1:7" ht="12" customHeight="1" x14ac:dyDescent="0.2">
      <c r="A74" s="94"/>
      <c r="B74" s="149" t="s">
        <v>94</v>
      </c>
      <c r="C74" s="52"/>
      <c r="D74" s="52"/>
      <c r="E74" s="52"/>
      <c r="F74" s="97"/>
      <c r="G74" s="37"/>
    </row>
    <row r="75" spans="1:7" ht="12" customHeight="1" x14ac:dyDescent="0.2">
      <c r="A75" s="94"/>
      <c r="B75" s="149" t="s">
        <v>95</v>
      </c>
      <c r="C75" s="52"/>
      <c r="D75" s="52"/>
      <c r="E75" s="52"/>
      <c r="F75" s="97"/>
      <c r="G75" s="37"/>
    </row>
    <row r="76" spans="1:7" ht="12" customHeight="1" x14ac:dyDescent="0.2">
      <c r="A76" s="94"/>
      <c r="B76" s="149" t="s">
        <v>73</v>
      </c>
      <c r="C76" s="52"/>
      <c r="D76" s="52"/>
      <c r="E76" s="52"/>
      <c r="F76" s="97"/>
      <c r="G76" s="37"/>
    </row>
    <row r="77" spans="1:7" ht="12" customHeight="1" x14ac:dyDescent="0.2">
      <c r="A77" s="94"/>
      <c r="B77" s="149" t="s">
        <v>74</v>
      </c>
      <c r="C77" s="52"/>
      <c r="D77" s="52"/>
      <c r="E77" s="52"/>
      <c r="F77" s="97"/>
      <c r="G77" s="37"/>
    </row>
    <row r="78" spans="1:7" ht="12.75" customHeight="1" thickBot="1" x14ac:dyDescent="0.25">
      <c r="A78" s="94"/>
      <c r="B78" s="150" t="s">
        <v>101</v>
      </c>
      <c r="C78" s="98"/>
      <c r="D78" s="98"/>
      <c r="E78" s="98"/>
      <c r="F78" s="99"/>
      <c r="G78" s="37"/>
    </row>
    <row r="79" spans="1:7" ht="12.75" customHeight="1" x14ac:dyDescent="0.25">
      <c r="A79" s="94"/>
      <c r="B79" s="52"/>
      <c r="C79" s="52"/>
      <c r="D79" s="52"/>
      <c r="E79" s="52"/>
      <c r="F79" s="52"/>
      <c r="G79" s="37"/>
    </row>
    <row r="80" spans="1:7" ht="15" customHeight="1" thickBot="1" x14ac:dyDescent="0.3">
      <c r="A80" s="94"/>
      <c r="B80" s="166" t="s">
        <v>50</v>
      </c>
      <c r="C80" s="167"/>
      <c r="D80" s="101"/>
      <c r="E80" s="102"/>
      <c r="F80" s="100"/>
      <c r="G80" s="37"/>
    </row>
    <row r="81" spans="1:255" ht="12" customHeight="1" x14ac:dyDescent="0.25">
      <c r="A81" s="94"/>
      <c r="B81" s="103" t="s">
        <v>41</v>
      </c>
      <c r="C81" s="156" t="s">
        <v>99</v>
      </c>
      <c r="D81" s="151" t="s">
        <v>51</v>
      </c>
      <c r="E81" s="102"/>
      <c r="F81" s="100"/>
      <c r="G81" s="37"/>
    </row>
    <row r="82" spans="1:255" ht="12" customHeight="1" x14ac:dyDescent="0.25">
      <c r="A82" s="94"/>
      <c r="B82" s="104" t="s">
        <v>52</v>
      </c>
      <c r="C82" s="105">
        <f>+G27</f>
        <v>1956000</v>
      </c>
      <c r="D82" s="152">
        <f>(C82/C88)</f>
        <v>0.28701819351981595</v>
      </c>
      <c r="E82" s="102"/>
      <c r="F82" s="100"/>
      <c r="G82" s="37"/>
    </row>
    <row r="83" spans="1:255" ht="12" customHeight="1" x14ac:dyDescent="0.25">
      <c r="A83" s="94"/>
      <c r="B83" s="104" t="s">
        <v>53</v>
      </c>
      <c r="C83" s="106">
        <f>+G32</f>
        <v>0</v>
      </c>
      <c r="D83" s="152">
        <v>0</v>
      </c>
      <c r="E83" s="102"/>
      <c r="F83" s="100"/>
      <c r="G83" s="37"/>
    </row>
    <row r="84" spans="1:255" ht="12" customHeight="1" x14ac:dyDescent="0.25">
      <c r="A84" s="94"/>
      <c r="B84" s="104" t="s">
        <v>54</v>
      </c>
      <c r="C84" s="105">
        <f>+G40</f>
        <v>360000</v>
      </c>
      <c r="D84" s="152">
        <f>(C84/C88)</f>
        <v>5.2825434390150167E-2</v>
      </c>
      <c r="E84" s="102"/>
      <c r="F84" s="100"/>
      <c r="G84" s="37"/>
    </row>
    <row r="85" spans="1:255" ht="12" customHeight="1" x14ac:dyDescent="0.25">
      <c r="A85" s="94"/>
      <c r="B85" s="104" t="s">
        <v>31</v>
      </c>
      <c r="C85" s="105">
        <f>+G58</f>
        <v>4174380</v>
      </c>
      <c r="D85" s="152">
        <f>(C85/C88)</f>
        <v>0.6125373244709863</v>
      </c>
      <c r="E85" s="102"/>
      <c r="F85" s="100"/>
      <c r="G85" s="37"/>
    </row>
    <row r="86" spans="1:255" ht="12" customHeight="1" x14ac:dyDescent="0.25">
      <c r="A86" s="94"/>
      <c r="B86" s="104" t="s">
        <v>55</v>
      </c>
      <c r="C86" s="107">
        <f>+G63</f>
        <v>0</v>
      </c>
      <c r="D86" s="152">
        <f>(C86/C88)</f>
        <v>0</v>
      </c>
      <c r="E86" s="108"/>
      <c r="F86" s="36"/>
      <c r="G86" s="37"/>
    </row>
    <row r="87" spans="1:255" ht="12" customHeight="1" x14ac:dyDescent="0.25">
      <c r="A87" s="94"/>
      <c r="B87" s="104" t="s">
        <v>56</v>
      </c>
      <c r="C87" s="107">
        <f>+G66</f>
        <v>324519</v>
      </c>
      <c r="D87" s="152">
        <f>(C87/C88)</f>
        <v>4.7619047619047616E-2</v>
      </c>
      <c r="E87" s="108"/>
      <c r="F87" s="36"/>
      <c r="G87" s="37"/>
    </row>
    <row r="88" spans="1:255" ht="12.75" customHeight="1" thickBot="1" x14ac:dyDescent="0.3">
      <c r="A88" s="94"/>
      <c r="B88" s="109" t="s">
        <v>57</v>
      </c>
      <c r="C88" s="110">
        <f>SUM(C82:C87)</f>
        <v>6814899</v>
      </c>
      <c r="D88" s="153">
        <f>SUM(D82:D87)</f>
        <v>1</v>
      </c>
      <c r="E88" s="108"/>
      <c r="F88" s="36"/>
      <c r="G88" s="37"/>
    </row>
    <row r="89" spans="1:255" ht="12" customHeight="1" x14ac:dyDescent="0.25">
      <c r="A89" s="94"/>
      <c r="B89" s="111"/>
      <c r="C89" s="112"/>
      <c r="D89" s="112"/>
      <c r="E89" s="112"/>
      <c r="F89" s="40"/>
      <c r="G89" s="37"/>
    </row>
    <row r="90" spans="1:255" ht="12.75" customHeight="1" thickBot="1" x14ac:dyDescent="0.3">
      <c r="A90" s="94"/>
      <c r="B90" s="51"/>
      <c r="C90" s="112"/>
      <c r="D90" s="112"/>
      <c r="E90" s="112"/>
      <c r="F90" s="40"/>
      <c r="G90" s="37"/>
    </row>
    <row r="91" spans="1:255" s="137" customFormat="1" ht="12" customHeight="1" thickBot="1" x14ac:dyDescent="0.3">
      <c r="A91" s="138"/>
      <c r="B91" s="161" t="s">
        <v>96</v>
      </c>
      <c r="C91" s="162"/>
      <c r="D91" s="162"/>
      <c r="E91" s="163"/>
      <c r="F91" s="141"/>
      <c r="G91" s="37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6"/>
      <c r="CA91" s="136"/>
      <c r="CB91" s="136"/>
      <c r="CC91" s="136"/>
      <c r="CD91" s="136"/>
      <c r="CE91" s="136"/>
      <c r="CF91" s="136"/>
      <c r="CG91" s="136"/>
      <c r="CH91" s="136"/>
      <c r="CI91" s="136"/>
      <c r="CJ91" s="136"/>
      <c r="CK91" s="136"/>
      <c r="CL91" s="136"/>
      <c r="CM91" s="136"/>
      <c r="CN91" s="136"/>
      <c r="CO91" s="136"/>
      <c r="CP91" s="136"/>
      <c r="CQ91" s="136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6"/>
      <c r="DC91" s="136"/>
      <c r="DD91" s="136"/>
      <c r="DE91" s="136"/>
      <c r="DF91" s="136"/>
      <c r="DG91" s="136"/>
      <c r="DH91" s="136"/>
      <c r="DI91" s="136"/>
      <c r="DJ91" s="136"/>
      <c r="DK91" s="136"/>
      <c r="DL91" s="136"/>
      <c r="DM91" s="136"/>
      <c r="DN91" s="136"/>
      <c r="DO91" s="136"/>
      <c r="DP91" s="136"/>
      <c r="DQ91" s="136"/>
      <c r="DR91" s="136"/>
      <c r="DS91" s="136"/>
      <c r="DT91" s="136"/>
      <c r="DU91" s="136"/>
      <c r="DV91" s="136"/>
      <c r="DW91" s="136"/>
      <c r="DX91" s="136"/>
      <c r="DY91" s="136"/>
      <c r="DZ91" s="136"/>
      <c r="EA91" s="136"/>
      <c r="EB91" s="136"/>
      <c r="EC91" s="136"/>
      <c r="ED91" s="136"/>
      <c r="EE91" s="136"/>
      <c r="EF91" s="136"/>
      <c r="EG91" s="136"/>
      <c r="EH91" s="136"/>
      <c r="EI91" s="136"/>
      <c r="EJ91" s="136"/>
      <c r="EK91" s="136"/>
      <c r="EL91" s="136"/>
      <c r="EM91" s="136"/>
      <c r="EN91" s="136"/>
      <c r="EO91" s="136"/>
      <c r="EP91" s="136"/>
      <c r="EQ91" s="136"/>
      <c r="ER91" s="136"/>
      <c r="ES91" s="136"/>
      <c r="ET91" s="136"/>
      <c r="EU91" s="136"/>
      <c r="EV91" s="136"/>
      <c r="EW91" s="136"/>
      <c r="EX91" s="136"/>
      <c r="EY91" s="136"/>
      <c r="EZ91" s="136"/>
      <c r="FA91" s="136"/>
      <c r="FB91" s="136"/>
      <c r="FC91" s="136"/>
      <c r="FD91" s="136"/>
      <c r="FE91" s="136"/>
      <c r="FF91" s="136"/>
      <c r="FG91" s="136"/>
      <c r="FH91" s="136"/>
      <c r="FI91" s="136"/>
      <c r="FJ91" s="136"/>
      <c r="FK91" s="136"/>
      <c r="FL91" s="136"/>
      <c r="FM91" s="136"/>
      <c r="FN91" s="136"/>
      <c r="FO91" s="136"/>
      <c r="FP91" s="136"/>
      <c r="FQ91" s="136"/>
      <c r="FR91" s="136"/>
      <c r="FS91" s="136"/>
      <c r="FT91" s="136"/>
      <c r="FU91" s="136"/>
      <c r="FV91" s="136"/>
      <c r="FW91" s="136"/>
      <c r="FX91" s="136"/>
      <c r="FY91" s="136"/>
      <c r="FZ91" s="136"/>
      <c r="GA91" s="136"/>
      <c r="GB91" s="136"/>
      <c r="GC91" s="136"/>
      <c r="GD91" s="136"/>
      <c r="GE91" s="136"/>
      <c r="GF91" s="136"/>
      <c r="GG91" s="136"/>
      <c r="GH91" s="136"/>
      <c r="GI91" s="136"/>
      <c r="GJ91" s="136"/>
      <c r="GK91" s="136"/>
      <c r="GL91" s="136"/>
      <c r="GM91" s="136"/>
      <c r="GN91" s="136"/>
      <c r="GO91" s="136"/>
      <c r="GP91" s="136"/>
      <c r="GQ91" s="136"/>
      <c r="GR91" s="136"/>
      <c r="GS91" s="136"/>
      <c r="GT91" s="136"/>
      <c r="GU91" s="136"/>
      <c r="GV91" s="136"/>
      <c r="GW91" s="136"/>
      <c r="GX91" s="136"/>
      <c r="GY91" s="136"/>
      <c r="GZ91" s="136"/>
      <c r="HA91" s="136"/>
      <c r="HB91" s="136"/>
      <c r="HC91" s="136"/>
      <c r="HD91" s="136"/>
      <c r="HE91" s="136"/>
      <c r="HF91" s="136"/>
      <c r="HG91" s="136"/>
      <c r="HH91" s="136"/>
      <c r="HI91" s="136"/>
      <c r="HJ91" s="136"/>
      <c r="HK91" s="136"/>
      <c r="HL91" s="136"/>
      <c r="HM91" s="136"/>
      <c r="HN91" s="136"/>
      <c r="HO91" s="136"/>
      <c r="HP91" s="136"/>
      <c r="HQ91" s="136"/>
      <c r="HR91" s="136"/>
      <c r="HS91" s="136"/>
      <c r="HT91" s="136"/>
      <c r="HU91" s="136"/>
      <c r="HV91" s="136"/>
      <c r="HW91" s="136"/>
      <c r="HX91" s="136"/>
      <c r="HY91" s="136"/>
      <c r="HZ91" s="136"/>
      <c r="IA91" s="136"/>
      <c r="IB91" s="136"/>
      <c r="IC91" s="136"/>
      <c r="ID91" s="136"/>
      <c r="IE91" s="136"/>
      <c r="IF91" s="136"/>
      <c r="IG91" s="136"/>
      <c r="IH91" s="136"/>
      <c r="II91" s="136"/>
      <c r="IJ91" s="136"/>
      <c r="IK91" s="136"/>
      <c r="IL91" s="136"/>
      <c r="IM91" s="136"/>
      <c r="IN91" s="136"/>
      <c r="IO91" s="136"/>
      <c r="IP91" s="136"/>
      <c r="IQ91" s="136"/>
      <c r="IR91" s="136"/>
      <c r="IS91" s="136"/>
      <c r="IT91" s="136"/>
      <c r="IU91" s="136"/>
    </row>
    <row r="92" spans="1:255" s="137" customFormat="1" ht="12" customHeight="1" x14ac:dyDescent="0.25">
      <c r="A92" s="138"/>
      <c r="B92" s="143" t="s">
        <v>92</v>
      </c>
      <c r="C92" s="157">
        <f>+D92*0.9</f>
        <v>162</v>
      </c>
      <c r="D92" s="157">
        <f>+G9</f>
        <v>180</v>
      </c>
      <c r="E92" s="158">
        <f>+D92*1.1</f>
        <v>198.00000000000003</v>
      </c>
      <c r="F92" s="144"/>
      <c r="G92" s="38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136"/>
      <c r="CC92" s="136"/>
      <c r="CD92" s="136"/>
      <c r="CE92" s="136"/>
      <c r="CF92" s="136"/>
      <c r="CG92" s="136"/>
      <c r="CH92" s="136"/>
      <c r="CI92" s="13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6"/>
      <c r="DO92" s="136"/>
      <c r="DP92" s="136"/>
      <c r="DQ92" s="136"/>
      <c r="DR92" s="136"/>
      <c r="DS92" s="136"/>
      <c r="DT92" s="136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36"/>
      <c r="EU92" s="136"/>
      <c r="EV92" s="136"/>
      <c r="EW92" s="136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6"/>
      <c r="FK92" s="136"/>
      <c r="FL92" s="136"/>
      <c r="FM92" s="136"/>
      <c r="FN92" s="136"/>
      <c r="FO92" s="136"/>
      <c r="FP92" s="136"/>
      <c r="FQ92" s="136"/>
      <c r="FR92" s="136"/>
      <c r="FS92" s="136"/>
      <c r="FT92" s="136"/>
      <c r="FU92" s="136"/>
      <c r="FV92" s="136"/>
      <c r="FW92" s="136"/>
      <c r="FX92" s="136"/>
      <c r="FY92" s="136"/>
      <c r="FZ92" s="136"/>
      <c r="GA92" s="136"/>
      <c r="GB92" s="136"/>
      <c r="GC92" s="136"/>
      <c r="GD92" s="136"/>
      <c r="GE92" s="136"/>
      <c r="GF92" s="136"/>
      <c r="GG92" s="136"/>
      <c r="GH92" s="136"/>
      <c r="GI92" s="136"/>
      <c r="GJ92" s="136"/>
      <c r="GK92" s="136"/>
      <c r="GL92" s="136"/>
      <c r="GM92" s="136"/>
      <c r="GN92" s="136"/>
      <c r="GO92" s="136"/>
      <c r="GP92" s="136"/>
      <c r="GQ92" s="136"/>
      <c r="GR92" s="136"/>
      <c r="GS92" s="136"/>
      <c r="GT92" s="136"/>
      <c r="GU92" s="136"/>
      <c r="GV92" s="136"/>
      <c r="GW92" s="136"/>
      <c r="GX92" s="136"/>
      <c r="GY92" s="136"/>
      <c r="GZ92" s="136"/>
      <c r="HA92" s="136"/>
      <c r="HB92" s="136"/>
      <c r="HC92" s="136"/>
      <c r="HD92" s="136"/>
      <c r="HE92" s="136"/>
      <c r="HF92" s="136"/>
      <c r="HG92" s="136"/>
      <c r="HH92" s="136"/>
      <c r="HI92" s="136"/>
      <c r="HJ92" s="136"/>
      <c r="HK92" s="136"/>
      <c r="HL92" s="136"/>
      <c r="HM92" s="136"/>
      <c r="HN92" s="136"/>
      <c r="HO92" s="136"/>
      <c r="HP92" s="136"/>
      <c r="HQ92" s="136"/>
      <c r="HR92" s="136"/>
      <c r="HS92" s="136"/>
      <c r="HT92" s="136"/>
      <c r="HU92" s="136"/>
      <c r="HV92" s="136"/>
      <c r="HW92" s="136"/>
      <c r="HX92" s="136"/>
      <c r="HY92" s="136"/>
      <c r="HZ92" s="136"/>
      <c r="IA92" s="136"/>
      <c r="IB92" s="136"/>
      <c r="IC92" s="136"/>
      <c r="ID92" s="136"/>
      <c r="IE92" s="136"/>
      <c r="IF92" s="136"/>
      <c r="IG92" s="136"/>
      <c r="IH92" s="136"/>
      <c r="II92" s="136"/>
      <c r="IJ92" s="136"/>
      <c r="IK92" s="136"/>
      <c r="IL92" s="136"/>
      <c r="IM92" s="136"/>
      <c r="IN92" s="136"/>
      <c r="IO92" s="136"/>
      <c r="IP92" s="136"/>
      <c r="IQ92" s="136"/>
      <c r="IR92" s="136"/>
      <c r="IS92" s="136"/>
      <c r="IT92" s="136"/>
      <c r="IU92" s="136"/>
    </row>
    <row r="93" spans="1:255" s="137" customFormat="1" ht="12.75" customHeight="1" thickBot="1" x14ac:dyDescent="0.3">
      <c r="A93" s="138"/>
      <c r="B93" s="142" t="s">
        <v>93</v>
      </c>
      <c r="C93" s="159">
        <f>(G67/C92)</f>
        <v>42067.277777777781</v>
      </c>
      <c r="D93" s="159">
        <f>(G67/D92)</f>
        <v>37860.550000000003</v>
      </c>
      <c r="E93" s="160">
        <f>(G67/E92)</f>
        <v>34418.681818181816</v>
      </c>
      <c r="F93" s="144"/>
      <c r="G93" s="38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136"/>
      <c r="CC93" s="136"/>
      <c r="CD93" s="136"/>
      <c r="CE93" s="136"/>
      <c r="CF93" s="136"/>
      <c r="CG93" s="136"/>
      <c r="CH93" s="136"/>
      <c r="CI93" s="13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36"/>
      <c r="CZ93" s="136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  <c r="DM93" s="136"/>
      <c r="DN93" s="136"/>
      <c r="DO93" s="136"/>
      <c r="DP93" s="136"/>
      <c r="DQ93" s="136"/>
      <c r="DR93" s="136"/>
      <c r="DS93" s="136"/>
      <c r="DT93" s="136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36"/>
      <c r="EU93" s="136"/>
      <c r="EV93" s="136"/>
      <c r="EW93" s="136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6"/>
      <c r="FK93" s="136"/>
      <c r="FL93" s="136"/>
      <c r="FM93" s="136"/>
      <c r="FN93" s="136"/>
      <c r="FO93" s="136"/>
      <c r="FP93" s="136"/>
      <c r="FQ93" s="136"/>
      <c r="FR93" s="136"/>
      <c r="FS93" s="136"/>
      <c r="FT93" s="136"/>
      <c r="FU93" s="136"/>
      <c r="FV93" s="136"/>
      <c r="FW93" s="136"/>
      <c r="FX93" s="136"/>
      <c r="FY93" s="136"/>
      <c r="FZ93" s="136"/>
      <c r="GA93" s="136"/>
      <c r="GB93" s="136"/>
      <c r="GC93" s="136"/>
      <c r="GD93" s="136"/>
      <c r="GE93" s="136"/>
      <c r="GF93" s="136"/>
      <c r="GG93" s="136"/>
      <c r="GH93" s="136"/>
      <c r="GI93" s="136"/>
      <c r="GJ93" s="136"/>
      <c r="GK93" s="136"/>
      <c r="GL93" s="136"/>
      <c r="GM93" s="136"/>
      <c r="GN93" s="136"/>
      <c r="GO93" s="136"/>
      <c r="GP93" s="136"/>
      <c r="GQ93" s="136"/>
      <c r="GR93" s="136"/>
      <c r="GS93" s="136"/>
      <c r="GT93" s="136"/>
      <c r="GU93" s="136"/>
      <c r="GV93" s="136"/>
      <c r="GW93" s="136"/>
      <c r="GX93" s="136"/>
      <c r="GY93" s="136"/>
      <c r="GZ93" s="136"/>
      <c r="HA93" s="136"/>
      <c r="HB93" s="136"/>
      <c r="HC93" s="136"/>
      <c r="HD93" s="136"/>
      <c r="HE93" s="136"/>
      <c r="HF93" s="136"/>
      <c r="HG93" s="136"/>
      <c r="HH93" s="136"/>
      <c r="HI93" s="136"/>
      <c r="HJ93" s="136"/>
      <c r="HK93" s="136"/>
      <c r="HL93" s="136"/>
      <c r="HM93" s="136"/>
      <c r="HN93" s="136"/>
      <c r="HO93" s="136"/>
      <c r="HP93" s="136"/>
      <c r="HQ93" s="136"/>
      <c r="HR93" s="136"/>
      <c r="HS93" s="136"/>
      <c r="HT93" s="136"/>
      <c r="HU93" s="136"/>
      <c r="HV93" s="136"/>
      <c r="HW93" s="136"/>
      <c r="HX93" s="136"/>
      <c r="HY93" s="136"/>
      <c r="HZ93" s="136"/>
      <c r="IA93" s="136"/>
      <c r="IB93" s="136"/>
      <c r="IC93" s="136"/>
      <c r="ID93" s="136"/>
      <c r="IE93" s="136"/>
      <c r="IF93" s="136"/>
      <c r="IG93" s="136"/>
      <c r="IH93" s="136"/>
      <c r="II93" s="136"/>
      <c r="IJ93" s="136"/>
      <c r="IK93" s="136"/>
      <c r="IL93" s="136"/>
      <c r="IM93" s="136"/>
      <c r="IN93" s="136"/>
      <c r="IO93" s="136"/>
      <c r="IP93" s="136"/>
      <c r="IQ93" s="136"/>
      <c r="IR93" s="136"/>
      <c r="IS93" s="136"/>
      <c r="IT93" s="136"/>
      <c r="IU93" s="136"/>
    </row>
    <row r="94" spans="1:255" s="137" customFormat="1" ht="15.6" customHeight="1" x14ac:dyDescent="0.25">
      <c r="A94" s="138"/>
      <c r="B94" s="139" t="s">
        <v>58</v>
      </c>
      <c r="C94" s="140"/>
      <c r="D94" s="140"/>
      <c r="E94" s="140"/>
      <c r="F94" s="140"/>
      <c r="G94" s="140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136"/>
      <c r="CA94" s="136"/>
      <c r="CB94" s="136"/>
      <c r="CC94" s="136"/>
      <c r="CD94" s="136"/>
      <c r="CE94" s="136"/>
      <c r="CF94" s="136"/>
      <c r="CG94" s="136"/>
      <c r="CH94" s="136"/>
      <c r="CI94" s="136"/>
      <c r="CJ94" s="136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6"/>
      <c r="CY94" s="136"/>
      <c r="CZ94" s="136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/>
      <c r="DL94" s="136"/>
      <c r="DM94" s="136"/>
      <c r="DN94" s="136"/>
      <c r="DO94" s="136"/>
      <c r="DP94" s="136"/>
      <c r="DQ94" s="136"/>
      <c r="DR94" s="136"/>
      <c r="DS94" s="136"/>
      <c r="DT94" s="136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36"/>
      <c r="EU94" s="136"/>
      <c r="EV94" s="136"/>
      <c r="EW94" s="136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6"/>
      <c r="FK94" s="136"/>
      <c r="FL94" s="136"/>
      <c r="FM94" s="136"/>
      <c r="FN94" s="136"/>
      <c r="FO94" s="136"/>
      <c r="FP94" s="136"/>
      <c r="FQ94" s="136"/>
      <c r="FR94" s="136"/>
      <c r="FS94" s="136"/>
      <c r="FT94" s="136"/>
      <c r="FU94" s="136"/>
      <c r="FV94" s="136"/>
      <c r="FW94" s="136"/>
      <c r="FX94" s="136"/>
      <c r="FY94" s="136"/>
      <c r="FZ94" s="136"/>
      <c r="GA94" s="136"/>
      <c r="GB94" s="136"/>
      <c r="GC94" s="136"/>
      <c r="GD94" s="136"/>
      <c r="GE94" s="136"/>
      <c r="GF94" s="136"/>
      <c r="GG94" s="136"/>
      <c r="GH94" s="136"/>
      <c r="GI94" s="136"/>
      <c r="GJ94" s="136"/>
      <c r="GK94" s="136"/>
      <c r="GL94" s="136"/>
      <c r="GM94" s="136"/>
      <c r="GN94" s="136"/>
      <c r="GO94" s="136"/>
      <c r="GP94" s="136"/>
      <c r="GQ94" s="136"/>
      <c r="GR94" s="136"/>
      <c r="GS94" s="136"/>
      <c r="GT94" s="136"/>
      <c r="GU94" s="136"/>
      <c r="GV94" s="136"/>
      <c r="GW94" s="136"/>
      <c r="GX94" s="136"/>
      <c r="GY94" s="136"/>
      <c r="GZ94" s="136"/>
      <c r="HA94" s="136"/>
      <c r="HB94" s="136"/>
      <c r="HC94" s="136"/>
      <c r="HD94" s="136"/>
      <c r="HE94" s="136"/>
      <c r="HF94" s="136"/>
      <c r="HG94" s="136"/>
      <c r="HH94" s="136"/>
      <c r="HI94" s="136"/>
      <c r="HJ94" s="136"/>
      <c r="HK94" s="136"/>
      <c r="HL94" s="136"/>
      <c r="HM94" s="136"/>
      <c r="HN94" s="136"/>
      <c r="HO94" s="136"/>
      <c r="HP94" s="136"/>
      <c r="HQ94" s="136"/>
      <c r="HR94" s="136"/>
      <c r="HS94" s="136"/>
      <c r="HT94" s="136"/>
      <c r="HU94" s="136"/>
      <c r="HV94" s="136"/>
      <c r="HW94" s="136"/>
      <c r="HX94" s="136"/>
      <c r="HY94" s="136"/>
      <c r="HZ94" s="136"/>
      <c r="IA94" s="136"/>
      <c r="IB94" s="136"/>
      <c r="IC94" s="136"/>
      <c r="ID94" s="136"/>
      <c r="IE94" s="136"/>
      <c r="IF94" s="136"/>
      <c r="IG94" s="136"/>
      <c r="IH94" s="136"/>
      <c r="II94" s="136"/>
      <c r="IJ94" s="136"/>
      <c r="IK94" s="136"/>
      <c r="IL94" s="136"/>
      <c r="IM94" s="136"/>
      <c r="IN94" s="136"/>
      <c r="IO94" s="136"/>
      <c r="IP94" s="136"/>
      <c r="IQ94" s="136"/>
      <c r="IR94" s="136"/>
      <c r="IS94" s="136"/>
      <c r="IT94" s="136"/>
      <c r="IU94" s="136"/>
    </row>
  </sheetData>
  <mergeCells count="9">
    <mergeCell ref="B91:E91"/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2022-06-16T20:29:31Z</dcterms:modified>
</cp:coreProperties>
</file>