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Papas Sec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56" i="1" l="1"/>
  <c r="G62" i="1" l="1"/>
  <c r="G55" i="1" l="1"/>
  <c r="G53" i="1"/>
  <c r="G52" i="1"/>
  <c r="G23" i="1"/>
  <c r="G21" i="1"/>
  <c r="C88" i="1" l="1"/>
  <c r="D85" i="1" s="1"/>
  <c r="G61" i="1"/>
  <c r="G63" i="1" s="1"/>
  <c r="G50" i="1"/>
  <c r="G49" i="1"/>
  <c r="G47" i="1"/>
  <c r="G46" i="1"/>
  <c r="G44" i="1"/>
  <c r="G38" i="1"/>
  <c r="G37" i="1"/>
  <c r="G36" i="1"/>
  <c r="G35" i="1"/>
  <c r="G34" i="1"/>
  <c r="G33" i="1"/>
  <c r="G12" i="1"/>
  <c r="G68" i="1" s="1"/>
  <c r="D82" i="1" l="1"/>
  <c r="D86" i="1"/>
  <c r="D87" i="1"/>
  <c r="G24" i="1"/>
  <c r="D84" i="1"/>
  <c r="G57" i="1"/>
  <c r="G39" i="1"/>
  <c r="D88" i="1" l="1"/>
  <c r="G65" i="1"/>
  <c r="G66" i="1" s="1"/>
  <c r="G67" i="1" s="1"/>
  <c r="D93" i="1" l="1"/>
  <c r="G69" i="1"/>
  <c r="C93" i="1"/>
  <c r="E93" i="1"/>
</calcChain>
</file>

<file path=xl/sharedStrings.xml><?xml version="1.0" encoding="utf-8"?>
<sst xmlns="http://schemas.openxmlformats.org/spreadsheetml/2006/main" count="158" uniqueCount="111">
  <si>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</si>
  <si>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</si>
  <si>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</si>
  <si>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</si>
  <si>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</si>
  <si>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</si>
  <si>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</si>
  <si>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</si>
  <si>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</si>
  <si>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</si>
  <si>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</si>
  <si>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</si>
  <si>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</si>
  <si>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</si>
  <si>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</si>
  <si>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</si>
  <si>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</si>
  <si>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</si>
  <si>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</si>
  <si>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</si>
  <si>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</si>
  <si>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</si>
  <si>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</si>
  <si>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</si>
  <si>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</si>
  <si>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</si>
  <si>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</si>
  <si>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</si>
  <si>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</si>
  <si>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</si>
  <si>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</si>
  <si>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</si>
  <si>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</si>
  <si>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</si>
  <si>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</si>
  <si>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</si>
  <si>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</si>
  <si>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</si>
  <si>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</si>
  <si>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</si>
  <si>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</si>
  <si>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</si>
  <si>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</si>
  <si>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</si>
  <si>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</si>
  <si>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</si>
  <si>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</si>
  <si>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</si>
  <si>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</si>
  <si>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</si>
  <si>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</si>
  <si>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</si>
  <si>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</si>
  <si>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</si>
  <si>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</si>
  <si>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</si>
  <si>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</si>
  <si>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</si>
  <si>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</si>
  <si>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</si>
  <si>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</si>
  <si>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</si>
  <si>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</si>
  <si>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PAPA SECANO</t>
  </si>
  <si>
    <t>ARAUCANIA</t>
  </si>
  <si>
    <t>CARAHUE</t>
  </si>
  <si>
    <t>CONSUMO, ZONA CENTRAL</t>
  </si>
  <si>
    <t>PRECIO ESPERADO ($/kg.)</t>
  </si>
  <si>
    <t>RENDIMIENTO (kg./Há.)</t>
  </si>
  <si>
    <t>MEDIO</t>
  </si>
  <si>
    <t>SEQUIA-HELADAS</t>
  </si>
  <si>
    <t>Selección y desinfeccción</t>
  </si>
  <si>
    <t>Siembra y abono manual</t>
  </si>
  <si>
    <t>ARADURA Y CINCEL</t>
  </si>
  <si>
    <t>APLICACIÓN HERBICIDA PRESIEMBRA</t>
  </si>
  <si>
    <t>Agosto</t>
  </si>
  <si>
    <t>RASTRAJE Y VIBROCULTIVADOR</t>
  </si>
  <si>
    <t>Septiembre</t>
  </si>
  <si>
    <t>SIEMBRA MECANIZADA</t>
  </si>
  <si>
    <t>APORCA</t>
  </si>
  <si>
    <t xml:space="preserve">COSECHA </t>
  </si>
  <si>
    <t>Diciembre</t>
  </si>
  <si>
    <t>Abril</t>
  </si>
  <si>
    <t>Octubre</t>
  </si>
  <si>
    <t>Mezcla NPK</t>
  </si>
  <si>
    <t>Glifosato</t>
  </si>
  <si>
    <t>Bectra</t>
  </si>
  <si>
    <t>FUNGICIDAS</t>
  </si>
  <si>
    <t>Infinito</t>
  </si>
  <si>
    <t>Sacos</t>
  </si>
  <si>
    <t>Enero</t>
  </si>
  <si>
    <t>ESCENARIOS COSTO UNITARIO  ($/kg)</t>
  </si>
  <si>
    <t>Costo unitario ($/kg) (*)</t>
  </si>
  <si>
    <t>Julio</t>
  </si>
  <si>
    <t>Oct.-Noviembre</t>
  </si>
  <si>
    <t>Oct.Noviembre</t>
  </si>
  <si>
    <t>Dic.-Enero</t>
  </si>
  <si>
    <t>FECHA ESTIMADA   VENTA</t>
  </si>
  <si>
    <t>DESIREE, PATAGONIA, PEHUENCHE</t>
  </si>
  <si>
    <t>Cosecha Semi mecanizada</t>
  </si>
  <si>
    <t>Cal</t>
  </si>
  <si>
    <t>Moxan MZ</t>
  </si>
  <si>
    <t>ABRIL-MAYO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</si>
  <si>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</si>
  <si>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</si>
  <si>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Octubre-Noviembre</t>
  </si>
  <si>
    <t>Agosto-Septiembre</t>
  </si>
  <si>
    <t>Traslados</t>
  </si>
  <si>
    <t>Analisis de suelo</t>
  </si>
  <si>
    <t>$/há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</si>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</sst>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0" borderId="23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3" fillId="2" borderId="56" xfId="0" applyNumberFormat="1" applyFont="1" applyFill="1" applyBorder="1" applyAlignment="1"/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0" fontId="1" fillId="2" borderId="25" xfId="0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8" borderId="43" xfId="0" applyFont="1" applyFill="1" applyBorder="1" applyAlignment="1"/>
    <xf numFmtId="0" fontId="1" fillId="6" borderId="23" xfId="0" applyFont="1" applyFill="1" applyBorder="1" applyAlignment="1"/>
    <xf numFmtId="49" fontId="3" fillId="7" borderId="34" xfId="0" applyNumberFormat="1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vertical="center"/>
    </xf>
    <xf numFmtId="49" fontId="1" fillId="7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9" fontId="3" fillId="7" borderId="4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5" fontId="3" fillId="7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54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 wrapText="1"/>
    </xf>
    <xf numFmtId="14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164" fontId="2" fillId="5" borderId="33" xfId="0" applyNumberFormat="1" applyFont="1" applyFill="1" applyBorder="1" applyAlignment="1">
      <alignment vertical="center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1225579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3" zoomScaleNormal="100" workbookViewId="0">
      <selection activeCell="G87" sqref="G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2.140625" style="1" customWidth="1"/>
    <col min="3" max="3" width="15.5703125" style="1" customWidth="1"/>
    <col min="4" max="4" width="17.85546875" style="1" customWidth="1"/>
    <col min="5" max="5" width="18.7109375" style="1" customWidth="1"/>
    <col min="6" max="6" width="12.140625" style="1" customWidth="1"/>
    <col min="7" max="7" width="13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30" t="s">
        <v>63</v>
      </c>
      <c r="D9" s="8"/>
      <c r="E9" s="145" t="s">
        <v>68</v>
      </c>
      <c r="F9" s="146"/>
      <c r="G9" s="135">
        <v>20000</v>
      </c>
    </row>
    <row r="10" spans="1:7" ht="24" customHeight="1" x14ac:dyDescent="0.25">
      <c r="A10" s="6"/>
      <c r="B10" s="9" t="s">
        <v>1</v>
      </c>
      <c r="C10" s="131" t="s">
        <v>98</v>
      </c>
      <c r="D10" s="8"/>
      <c r="E10" s="143" t="s">
        <v>97</v>
      </c>
      <c r="F10" s="144"/>
      <c r="G10" s="132" t="s">
        <v>102</v>
      </c>
    </row>
    <row r="11" spans="1:7" ht="18" customHeight="1" x14ac:dyDescent="0.25">
      <c r="A11" s="6"/>
      <c r="B11" s="9" t="s">
        <v>2</v>
      </c>
      <c r="C11" s="132" t="s">
        <v>69</v>
      </c>
      <c r="D11" s="8"/>
      <c r="E11" s="143" t="s">
        <v>67</v>
      </c>
      <c r="F11" s="144"/>
      <c r="G11" s="135">
        <v>240</v>
      </c>
    </row>
    <row r="12" spans="1:7" ht="15" x14ac:dyDescent="0.25">
      <c r="A12" s="6"/>
      <c r="B12" s="9" t="s">
        <v>3</v>
      </c>
      <c r="C12" s="133" t="s">
        <v>64</v>
      </c>
      <c r="D12" s="8"/>
      <c r="E12" s="12" t="s">
        <v>4</v>
      </c>
      <c r="F12" s="13"/>
      <c r="G12" s="136">
        <f>(G9*G11)</f>
        <v>4800000</v>
      </c>
    </row>
    <row r="13" spans="1:7" ht="35.25" customHeight="1" x14ac:dyDescent="0.25">
      <c r="A13" s="6"/>
      <c r="B13" s="9" t="s">
        <v>5</v>
      </c>
      <c r="C13" s="132" t="s">
        <v>65</v>
      </c>
      <c r="D13" s="8"/>
      <c r="E13" s="143" t="s">
        <v>6</v>
      </c>
      <c r="F13" s="144"/>
      <c r="G13" s="137" t="s">
        <v>66</v>
      </c>
    </row>
    <row r="14" spans="1:7" ht="15" x14ac:dyDescent="0.25">
      <c r="A14" s="6"/>
      <c r="B14" s="9" t="s">
        <v>7</v>
      </c>
      <c r="C14" s="132" t="s">
        <v>65</v>
      </c>
      <c r="D14" s="8"/>
      <c r="E14" s="143" t="s">
        <v>8</v>
      </c>
      <c r="F14" s="144"/>
      <c r="G14" s="132" t="s">
        <v>102</v>
      </c>
    </row>
    <row r="15" spans="1:7" ht="15" x14ac:dyDescent="0.25">
      <c r="A15" s="6"/>
      <c r="B15" s="9" t="s">
        <v>9</v>
      </c>
      <c r="C15" s="134">
        <v>44725</v>
      </c>
      <c r="D15" s="8"/>
      <c r="E15" s="147" t="s">
        <v>10</v>
      </c>
      <c r="F15" s="148"/>
      <c r="G15" s="133" t="s">
        <v>70</v>
      </c>
    </row>
    <row r="16" spans="1:7" ht="12" customHeight="1" x14ac:dyDescent="0.25">
      <c r="A16" s="3"/>
      <c r="B16" s="15"/>
      <c r="C16" s="16"/>
      <c r="D16" s="5"/>
      <c r="E16" s="17"/>
      <c r="F16" s="17"/>
      <c r="G16" s="18"/>
    </row>
    <row r="17" spans="1:7" ht="12" customHeight="1" x14ac:dyDescent="0.25">
      <c r="A17" s="19"/>
      <c r="B17" s="149" t="s">
        <v>11</v>
      </c>
      <c r="C17" s="150"/>
      <c r="D17" s="150"/>
      <c r="E17" s="150"/>
      <c r="F17" s="150"/>
      <c r="G17" s="150"/>
    </row>
    <row r="18" spans="1:7" ht="12" customHeight="1" x14ac:dyDescent="0.25">
      <c r="A18" s="3"/>
      <c r="B18" s="20"/>
      <c r="C18" s="21"/>
      <c r="D18" s="21"/>
      <c r="E18" s="21"/>
      <c r="F18" s="22"/>
      <c r="G18" s="22"/>
    </row>
    <row r="19" spans="1:7" ht="12" customHeight="1" x14ac:dyDescent="0.25">
      <c r="A19" s="6"/>
      <c r="B19" s="23" t="s">
        <v>12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6" t="s">
        <v>18</v>
      </c>
    </row>
    <row r="21" spans="1:7" ht="12.75" customHeight="1" x14ac:dyDescent="0.25">
      <c r="A21" s="19"/>
      <c r="B21" s="27" t="s">
        <v>71</v>
      </c>
      <c r="C21" s="28" t="s">
        <v>19</v>
      </c>
      <c r="D21" s="119">
        <v>1</v>
      </c>
      <c r="E21" s="11" t="s">
        <v>105</v>
      </c>
      <c r="F21" s="14">
        <v>20000</v>
      </c>
      <c r="G21" s="14">
        <f>(D21*F21)</f>
        <v>20000</v>
      </c>
    </row>
    <row r="22" spans="1:7" ht="12.75" customHeight="1" x14ac:dyDescent="0.25">
      <c r="A22" s="19"/>
      <c r="B22" s="27" t="s">
        <v>72</v>
      </c>
      <c r="C22" s="28" t="s">
        <v>19</v>
      </c>
      <c r="D22" s="119">
        <v>1</v>
      </c>
      <c r="E22" s="11" t="s">
        <v>105</v>
      </c>
      <c r="F22" s="14">
        <v>20000</v>
      </c>
      <c r="G22" s="14">
        <f>(D22*F22)</f>
        <v>20000</v>
      </c>
    </row>
    <row r="23" spans="1:7" ht="12.75" customHeight="1" x14ac:dyDescent="0.25">
      <c r="A23" s="19"/>
      <c r="B23" s="27" t="s">
        <v>99</v>
      </c>
      <c r="C23" s="28" t="s">
        <v>19</v>
      </c>
      <c r="D23" s="119">
        <v>4</v>
      </c>
      <c r="E23" s="11" t="s">
        <v>82</v>
      </c>
      <c r="F23" s="14">
        <v>20000</v>
      </c>
      <c r="G23" s="14">
        <f>(D23*F23)</f>
        <v>80000</v>
      </c>
    </row>
    <row r="24" spans="1:7" ht="12.75" customHeight="1" x14ac:dyDescent="0.25">
      <c r="A24" s="19"/>
      <c r="B24" s="29" t="s">
        <v>20</v>
      </c>
      <c r="C24" s="30"/>
      <c r="D24" s="120"/>
      <c r="E24" s="120"/>
      <c r="F24" s="120"/>
      <c r="G24" s="121">
        <f>SUM(G21:G23)</f>
        <v>120000</v>
      </c>
    </row>
    <row r="25" spans="1:7" ht="12" customHeight="1" x14ac:dyDescent="0.25">
      <c r="A25" s="3"/>
      <c r="B25" s="20"/>
      <c r="C25" s="22"/>
      <c r="D25" s="22"/>
      <c r="E25" s="22"/>
      <c r="F25" s="31"/>
      <c r="G25" s="31"/>
    </row>
    <row r="26" spans="1:7" ht="12" customHeight="1" x14ac:dyDescent="0.25">
      <c r="A26" s="6"/>
      <c r="B26" s="32" t="s">
        <v>21</v>
      </c>
      <c r="C26" s="33"/>
      <c r="D26" s="34"/>
      <c r="E26" s="34"/>
      <c r="F26" s="35"/>
      <c r="G26" s="35"/>
    </row>
    <row r="27" spans="1:7" ht="24" customHeight="1" x14ac:dyDescent="0.25">
      <c r="A27" s="6"/>
      <c r="B27" s="36" t="s">
        <v>13</v>
      </c>
      <c r="C27" s="37" t="s">
        <v>14</v>
      </c>
      <c r="D27" s="37" t="s">
        <v>15</v>
      </c>
      <c r="E27" s="36" t="s">
        <v>16</v>
      </c>
      <c r="F27" s="37" t="s">
        <v>17</v>
      </c>
      <c r="G27" s="36" t="s">
        <v>18</v>
      </c>
    </row>
    <row r="28" spans="1:7" ht="12" customHeight="1" x14ac:dyDescent="0.25">
      <c r="A28" s="6"/>
      <c r="B28" s="38"/>
      <c r="C28" s="39"/>
      <c r="D28" s="39"/>
      <c r="E28" s="39"/>
      <c r="F28" s="38"/>
      <c r="G28" s="38"/>
    </row>
    <row r="29" spans="1:7" ht="12" customHeight="1" x14ac:dyDescent="0.25">
      <c r="A29" s="6"/>
      <c r="B29" s="40" t="s">
        <v>22</v>
      </c>
      <c r="C29" s="41"/>
      <c r="D29" s="41"/>
      <c r="E29" s="41"/>
      <c r="F29" s="42"/>
      <c r="G29" s="42"/>
    </row>
    <row r="30" spans="1:7" ht="12" customHeight="1" x14ac:dyDescent="0.25">
      <c r="A30" s="3"/>
      <c r="B30" s="43"/>
      <c r="C30" s="44"/>
      <c r="D30" s="44"/>
      <c r="E30" s="44"/>
      <c r="F30" s="45"/>
      <c r="G30" s="45"/>
    </row>
    <row r="31" spans="1:7" ht="12" customHeight="1" x14ac:dyDescent="0.25">
      <c r="A31" s="6"/>
      <c r="B31" s="32" t="s">
        <v>23</v>
      </c>
      <c r="C31" s="33"/>
      <c r="D31" s="34"/>
      <c r="E31" s="34"/>
      <c r="F31" s="35"/>
      <c r="G31" s="35"/>
    </row>
    <row r="32" spans="1:7" ht="24" customHeight="1" x14ac:dyDescent="0.25">
      <c r="A32" s="6"/>
      <c r="B32" s="46" t="s">
        <v>13</v>
      </c>
      <c r="C32" s="46" t="s">
        <v>14</v>
      </c>
      <c r="D32" s="46" t="s">
        <v>15</v>
      </c>
      <c r="E32" s="46" t="s">
        <v>16</v>
      </c>
      <c r="F32" s="47" t="s">
        <v>17</v>
      </c>
      <c r="G32" s="46" t="s">
        <v>18</v>
      </c>
    </row>
    <row r="33" spans="1:11" ht="12.75" customHeight="1" x14ac:dyDescent="0.25">
      <c r="A33" s="19"/>
      <c r="B33" s="27" t="s">
        <v>74</v>
      </c>
      <c r="C33" s="28" t="s">
        <v>24</v>
      </c>
      <c r="D33" s="118">
        <v>0.1</v>
      </c>
      <c r="E33" s="11" t="s">
        <v>75</v>
      </c>
      <c r="F33" s="14">
        <v>250000</v>
      </c>
      <c r="G33" s="14">
        <f t="shared" ref="G33:G38" si="0">(D33*F33)</f>
        <v>25000</v>
      </c>
    </row>
    <row r="34" spans="1:11" ht="12.75" customHeight="1" x14ac:dyDescent="0.25">
      <c r="A34" s="19"/>
      <c r="B34" s="27" t="s">
        <v>73</v>
      </c>
      <c r="C34" s="28" t="s">
        <v>24</v>
      </c>
      <c r="D34" s="118">
        <v>0.3</v>
      </c>
      <c r="E34" s="11" t="s">
        <v>106</v>
      </c>
      <c r="F34" s="14">
        <v>320000</v>
      </c>
      <c r="G34" s="14">
        <f t="shared" si="0"/>
        <v>96000</v>
      </c>
    </row>
    <row r="35" spans="1:11" ht="12.75" customHeight="1" x14ac:dyDescent="0.25">
      <c r="A35" s="19"/>
      <c r="B35" s="27" t="s">
        <v>76</v>
      </c>
      <c r="C35" s="28" t="s">
        <v>24</v>
      </c>
      <c r="D35" s="118">
        <v>0.3</v>
      </c>
      <c r="E35" s="11" t="s">
        <v>77</v>
      </c>
      <c r="F35" s="14">
        <v>280000</v>
      </c>
      <c r="G35" s="14">
        <f t="shared" si="0"/>
        <v>84000</v>
      </c>
    </row>
    <row r="36" spans="1:11" ht="12.75" customHeight="1" x14ac:dyDescent="0.25">
      <c r="A36" s="19"/>
      <c r="B36" s="27" t="s">
        <v>78</v>
      </c>
      <c r="C36" s="28" t="s">
        <v>24</v>
      </c>
      <c r="D36" s="118">
        <v>0.1</v>
      </c>
      <c r="E36" s="11" t="s">
        <v>83</v>
      </c>
      <c r="F36" s="14">
        <v>400000</v>
      </c>
      <c r="G36" s="14">
        <f t="shared" si="0"/>
        <v>40000</v>
      </c>
    </row>
    <row r="37" spans="1:11" ht="12.75" customHeight="1" x14ac:dyDescent="0.25">
      <c r="A37" s="19"/>
      <c r="B37" s="27" t="s">
        <v>79</v>
      </c>
      <c r="C37" s="28" t="s">
        <v>24</v>
      </c>
      <c r="D37" s="118">
        <v>0.2</v>
      </c>
      <c r="E37" s="11" t="s">
        <v>81</v>
      </c>
      <c r="F37" s="14">
        <v>250000</v>
      </c>
      <c r="G37" s="14">
        <f t="shared" si="0"/>
        <v>50000</v>
      </c>
    </row>
    <row r="38" spans="1:11" ht="12.75" customHeight="1" x14ac:dyDescent="0.25">
      <c r="A38" s="19"/>
      <c r="B38" s="27" t="s">
        <v>80</v>
      </c>
      <c r="C38" s="28" t="s">
        <v>24</v>
      </c>
      <c r="D38" s="118">
        <v>0.1</v>
      </c>
      <c r="E38" s="11" t="s">
        <v>82</v>
      </c>
      <c r="F38" s="14">
        <v>550000</v>
      </c>
      <c r="G38" s="14">
        <f t="shared" si="0"/>
        <v>55000</v>
      </c>
    </row>
    <row r="39" spans="1:11" ht="12.75" customHeight="1" x14ac:dyDescent="0.25">
      <c r="A39" s="6"/>
      <c r="B39" s="40" t="s">
        <v>26</v>
      </c>
      <c r="C39" s="41"/>
      <c r="D39" s="41"/>
      <c r="E39" s="41"/>
      <c r="F39" s="42"/>
      <c r="G39" s="48">
        <f>SUM(G33:G38)</f>
        <v>350000</v>
      </c>
    </row>
    <row r="40" spans="1:11" ht="12" customHeight="1" x14ac:dyDescent="0.25">
      <c r="A40" s="3"/>
      <c r="B40" s="43"/>
      <c r="C40" s="44"/>
      <c r="D40" s="44"/>
      <c r="E40" s="44"/>
      <c r="F40" s="45"/>
      <c r="G40" s="45"/>
    </row>
    <row r="41" spans="1:11" ht="12" customHeight="1" x14ac:dyDescent="0.25">
      <c r="A41" s="6"/>
      <c r="B41" s="32" t="s">
        <v>27</v>
      </c>
      <c r="C41" s="33"/>
      <c r="D41" s="34"/>
      <c r="E41" s="34"/>
      <c r="F41" s="35"/>
      <c r="G41" s="35"/>
    </row>
    <row r="42" spans="1:11" ht="34.5" customHeight="1" x14ac:dyDescent="0.25">
      <c r="A42" s="6"/>
      <c r="B42" s="47" t="s">
        <v>28</v>
      </c>
      <c r="C42" s="47" t="s">
        <v>29</v>
      </c>
      <c r="D42" s="47" t="s">
        <v>30</v>
      </c>
      <c r="E42" s="47" t="s">
        <v>16</v>
      </c>
      <c r="F42" s="47" t="s">
        <v>17</v>
      </c>
      <c r="G42" s="47" t="s">
        <v>18</v>
      </c>
      <c r="K42" s="2"/>
    </row>
    <row r="43" spans="1:11" ht="12.75" customHeight="1" x14ac:dyDescent="0.25">
      <c r="A43" s="19"/>
      <c r="B43" s="49" t="s">
        <v>31</v>
      </c>
      <c r="C43" s="50"/>
      <c r="D43" s="117"/>
      <c r="E43" s="50"/>
      <c r="F43" s="50"/>
      <c r="G43" s="50"/>
      <c r="K43" s="2"/>
    </row>
    <row r="44" spans="1:11" ht="12.75" customHeight="1" x14ac:dyDescent="0.25">
      <c r="A44" s="19"/>
      <c r="B44" s="12" t="s">
        <v>32</v>
      </c>
      <c r="C44" s="51" t="s">
        <v>35</v>
      </c>
      <c r="D44" s="122">
        <v>2200</v>
      </c>
      <c r="E44" s="10" t="s">
        <v>83</v>
      </c>
      <c r="F44" s="122">
        <v>480</v>
      </c>
      <c r="G44" s="122">
        <f>(D44*F44)</f>
        <v>1056000</v>
      </c>
    </row>
    <row r="45" spans="1:11" ht="12.75" customHeight="1" x14ac:dyDescent="0.25">
      <c r="A45" s="19"/>
      <c r="B45" s="52" t="s">
        <v>33</v>
      </c>
      <c r="C45" s="53"/>
      <c r="D45" s="122"/>
      <c r="E45" s="123"/>
      <c r="F45" s="122"/>
      <c r="G45" s="122"/>
    </row>
    <row r="46" spans="1:11" ht="12.75" customHeight="1" x14ac:dyDescent="0.25">
      <c r="A46" s="19"/>
      <c r="B46" s="12" t="s">
        <v>34</v>
      </c>
      <c r="C46" s="51" t="s">
        <v>35</v>
      </c>
      <c r="D46" s="122">
        <v>200</v>
      </c>
      <c r="E46" s="10" t="s">
        <v>94</v>
      </c>
      <c r="F46" s="122">
        <v>1520</v>
      </c>
      <c r="G46" s="122">
        <f>(D46*F46)</f>
        <v>304000</v>
      </c>
    </row>
    <row r="47" spans="1:11" ht="12.75" customHeight="1" x14ac:dyDescent="0.25">
      <c r="A47" s="19"/>
      <c r="B47" s="12" t="s">
        <v>84</v>
      </c>
      <c r="C47" s="51" t="s">
        <v>36</v>
      </c>
      <c r="D47" s="122">
        <v>1000</v>
      </c>
      <c r="E47" s="10" t="s">
        <v>95</v>
      </c>
      <c r="F47" s="122">
        <v>1200</v>
      </c>
      <c r="G47" s="122">
        <f>(D47*F47)</f>
        <v>1200000</v>
      </c>
    </row>
    <row r="48" spans="1:11" ht="12.75" customHeight="1" x14ac:dyDescent="0.25">
      <c r="A48" s="19"/>
      <c r="B48" s="52" t="s">
        <v>37</v>
      </c>
      <c r="C48" s="53"/>
      <c r="D48" s="122"/>
      <c r="E48" s="123"/>
      <c r="F48" s="122"/>
      <c r="G48" s="122"/>
    </row>
    <row r="49" spans="1:7" ht="12.75" customHeight="1" x14ac:dyDescent="0.25">
      <c r="A49" s="19"/>
      <c r="B49" s="12" t="s">
        <v>85</v>
      </c>
      <c r="C49" s="51" t="s">
        <v>38</v>
      </c>
      <c r="D49" s="122">
        <v>3</v>
      </c>
      <c r="E49" s="10" t="s">
        <v>75</v>
      </c>
      <c r="F49" s="122">
        <v>19000</v>
      </c>
      <c r="G49" s="122">
        <f>(D49*F49)</f>
        <v>57000</v>
      </c>
    </row>
    <row r="50" spans="1:7" ht="12.75" customHeight="1" x14ac:dyDescent="0.25">
      <c r="A50" s="19"/>
      <c r="B50" s="12" t="s">
        <v>86</v>
      </c>
      <c r="C50" s="51" t="s">
        <v>38</v>
      </c>
      <c r="D50" s="122">
        <v>1</v>
      </c>
      <c r="E50" s="10" t="s">
        <v>94</v>
      </c>
      <c r="F50" s="122">
        <v>42000</v>
      </c>
      <c r="G50" s="122">
        <f>(D50*F50)</f>
        <v>42000</v>
      </c>
    </row>
    <row r="51" spans="1:7" ht="12.75" customHeight="1" x14ac:dyDescent="0.25">
      <c r="A51" s="19"/>
      <c r="B51" s="52" t="s">
        <v>87</v>
      </c>
      <c r="C51" s="53"/>
      <c r="D51" s="122"/>
      <c r="E51" s="123"/>
      <c r="F51" s="122"/>
      <c r="G51" s="122"/>
    </row>
    <row r="52" spans="1:7" ht="12.75" customHeight="1" x14ac:dyDescent="0.25">
      <c r="A52" s="19"/>
      <c r="B52" s="54" t="s">
        <v>101</v>
      </c>
      <c r="C52" s="55" t="s">
        <v>35</v>
      </c>
      <c r="D52" s="125">
        <v>2</v>
      </c>
      <c r="E52" s="124" t="s">
        <v>96</v>
      </c>
      <c r="F52" s="125">
        <v>27370</v>
      </c>
      <c r="G52" s="125">
        <f>(D52*F52)</f>
        <v>54740</v>
      </c>
    </row>
    <row r="53" spans="1:7" ht="12.75" customHeight="1" x14ac:dyDescent="0.25">
      <c r="A53" s="19"/>
      <c r="B53" s="54" t="s">
        <v>88</v>
      </c>
      <c r="C53" s="55" t="s">
        <v>38</v>
      </c>
      <c r="D53" s="125">
        <v>1</v>
      </c>
      <c r="E53" s="124" t="s">
        <v>90</v>
      </c>
      <c r="F53" s="125">
        <v>33320</v>
      </c>
      <c r="G53" s="125">
        <f>(D53*F53)</f>
        <v>33320</v>
      </c>
    </row>
    <row r="54" spans="1:7" ht="12.75" customHeight="1" x14ac:dyDescent="0.25">
      <c r="A54" s="19"/>
      <c r="B54" s="56" t="s">
        <v>40</v>
      </c>
      <c r="C54" s="55"/>
      <c r="D54" s="125"/>
      <c r="E54" s="124"/>
      <c r="F54" s="125"/>
      <c r="G54" s="125"/>
    </row>
    <row r="55" spans="1:7" ht="12.75" customHeight="1" x14ac:dyDescent="0.25">
      <c r="A55" s="19"/>
      <c r="B55" s="54" t="s">
        <v>89</v>
      </c>
      <c r="C55" s="55" t="s">
        <v>14</v>
      </c>
      <c r="D55" s="125">
        <v>800</v>
      </c>
      <c r="E55" s="124" t="s">
        <v>82</v>
      </c>
      <c r="F55" s="125">
        <v>150</v>
      </c>
      <c r="G55" s="125">
        <f>(D55*F55)</f>
        <v>120000</v>
      </c>
    </row>
    <row r="56" spans="1:7" ht="12.75" customHeight="1" x14ac:dyDescent="0.25">
      <c r="A56" s="19"/>
      <c r="B56" s="57" t="s">
        <v>100</v>
      </c>
      <c r="C56" s="58" t="s">
        <v>35</v>
      </c>
      <c r="D56" s="127">
        <v>1000</v>
      </c>
      <c r="E56" s="126" t="s">
        <v>77</v>
      </c>
      <c r="F56" s="127">
        <v>160</v>
      </c>
      <c r="G56" s="127">
        <f>(D56*F56)</f>
        <v>160000</v>
      </c>
    </row>
    <row r="57" spans="1:7" ht="13.5" customHeight="1" x14ac:dyDescent="0.25">
      <c r="A57" s="6"/>
      <c r="B57" s="40" t="s">
        <v>39</v>
      </c>
      <c r="C57" s="41"/>
      <c r="D57" s="128"/>
      <c r="E57" s="128"/>
      <c r="F57" s="128"/>
      <c r="G57" s="129">
        <f>SUM(G43:G56)</f>
        <v>3027060</v>
      </c>
    </row>
    <row r="58" spans="1:7" ht="12" customHeight="1" x14ac:dyDescent="0.25">
      <c r="A58" s="3"/>
      <c r="B58" s="43"/>
      <c r="C58" s="44"/>
      <c r="D58" s="44"/>
      <c r="E58" s="59"/>
      <c r="F58" s="45"/>
      <c r="G58" s="45"/>
    </row>
    <row r="59" spans="1:7" ht="12" customHeight="1" x14ac:dyDescent="0.25">
      <c r="A59" s="6"/>
      <c r="B59" s="32" t="s">
        <v>40</v>
      </c>
      <c r="C59" s="33"/>
      <c r="D59" s="34"/>
      <c r="E59" s="34"/>
      <c r="F59" s="35"/>
      <c r="G59" s="35"/>
    </row>
    <row r="60" spans="1:7" ht="24" customHeight="1" x14ac:dyDescent="0.25">
      <c r="A60" s="6"/>
      <c r="B60" s="46" t="s">
        <v>41</v>
      </c>
      <c r="C60" s="47" t="s">
        <v>29</v>
      </c>
      <c r="D60" s="47" t="s">
        <v>30</v>
      </c>
      <c r="E60" s="46" t="s">
        <v>16</v>
      </c>
      <c r="F60" s="47" t="s">
        <v>17</v>
      </c>
      <c r="G60" s="46" t="s">
        <v>18</v>
      </c>
    </row>
    <row r="61" spans="1:7" ht="15" x14ac:dyDescent="0.25">
      <c r="A61" s="19"/>
      <c r="B61" s="27" t="s">
        <v>107</v>
      </c>
      <c r="C61" s="51" t="s">
        <v>36</v>
      </c>
      <c r="D61" s="122">
        <v>6</v>
      </c>
      <c r="E61" s="11" t="s">
        <v>25</v>
      </c>
      <c r="F61" s="122">
        <v>15000</v>
      </c>
      <c r="G61" s="122">
        <f>(D61*F61)</f>
        <v>90000</v>
      </c>
    </row>
    <row r="62" spans="1:7" ht="15" x14ac:dyDescent="0.25">
      <c r="A62" s="19"/>
      <c r="B62" s="27" t="s">
        <v>108</v>
      </c>
      <c r="C62" s="51" t="s">
        <v>14</v>
      </c>
      <c r="D62" s="122">
        <v>1</v>
      </c>
      <c r="E62" s="11" t="s">
        <v>93</v>
      </c>
      <c r="F62" s="122">
        <v>30000</v>
      </c>
      <c r="G62" s="122">
        <f>(D62*F62)</f>
        <v>30000</v>
      </c>
    </row>
    <row r="63" spans="1:7" ht="13.5" customHeight="1" x14ac:dyDescent="0.25">
      <c r="A63" s="6"/>
      <c r="B63" s="60" t="s">
        <v>42</v>
      </c>
      <c r="C63" s="61"/>
      <c r="D63" s="138"/>
      <c r="E63" s="138"/>
      <c r="F63" s="138"/>
      <c r="G63" s="139">
        <f>SUM(G61:G62)</f>
        <v>120000</v>
      </c>
    </row>
    <row r="64" spans="1:7" ht="12" customHeight="1" x14ac:dyDescent="0.25">
      <c r="A64" s="3"/>
      <c r="B64" s="62"/>
      <c r="C64" s="62"/>
      <c r="D64" s="62"/>
      <c r="E64" s="62"/>
      <c r="F64" s="63"/>
      <c r="G64" s="63"/>
    </row>
    <row r="65" spans="1:7" ht="15" x14ac:dyDescent="0.25">
      <c r="A65" s="64"/>
      <c r="B65" s="65" t="s">
        <v>43</v>
      </c>
      <c r="C65" s="66"/>
      <c r="D65" s="66"/>
      <c r="E65" s="66"/>
      <c r="F65" s="66"/>
      <c r="G65" s="67">
        <f>G24+G39+G57+G63</f>
        <v>3617060</v>
      </c>
    </row>
    <row r="66" spans="1:7" ht="15" x14ac:dyDescent="0.25">
      <c r="A66" s="64"/>
      <c r="B66" s="68" t="s">
        <v>44</v>
      </c>
      <c r="C66" s="69"/>
      <c r="D66" s="69"/>
      <c r="E66" s="69"/>
      <c r="F66" s="69"/>
      <c r="G66" s="70">
        <f>G65*0.05</f>
        <v>180853</v>
      </c>
    </row>
    <row r="67" spans="1:7" ht="15" x14ac:dyDescent="0.25">
      <c r="A67" s="64"/>
      <c r="B67" s="71" t="s">
        <v>45</v>
      </c>
      <c r="C67" s="72"/>
      <c r="D67" s="72"/>
      <c r="E67" s="72"/>
      <c r="F67" s="72"/>
      <c r="G67" s="73">
        <f>G66+G65</f>
        <v>3797913</v>
      </c>
    </row>
    <row r="68" spans="1:7" ht="15" x14ac:dyDescent="0.25">
      <c r="A68" s="64"/>
      <c r="B68" s="68" t="s">
        <v>46</v>
      </c>
      <c r="C68" s="69"/>
      <c r="D68" s="69"/>
      <c r="E68" s="69"/>
      <c r="F68" s="69"/>
      <c r="G68" s="70">
        <f>G12</f>
        <v>4800000</v>
      </c>
    </row>
    <row r="69" spans="1:7" ht="15" x14ac:dyDescent="0.25">
      <c r="A69" s="64"/>
      <c r="B69" s="74" t="s">
        <v>47</v>
      </c>
      <c r="C69" s="75"/>
      <c r="D69" s="75"/>
      <c r="E69" s="75"/>
      <c r="F69" s="75"/>
      <c r="G69" s="140">
        <f>G68-G67</f>
        <v>1002087</v>
      </c>
    </row>
    <row r="70" spans="1:7" ht="12" customHeight="1" x14ac:dyDescent="0.25">
      <c r="A70" s="64"/>
      <c r="B70" s="76" t="s">
        <v>103</v>
      </c>
      <c r="C70" s="77"/>
      <c r="D70" s="77"/>
      <c r="E70" s="77"/>
      <c r="F70" s="77"/>
      <c r="G70" s="78"/>
    </row>
    <row r="71" spans="1:7" ht="12.75" customHeight="1" thickBot="1" x14ac:dyDescent="0.3">
      <c r="A71" s="64"/>
      <c r="B71" s="79"/>
      <c r="C71" s="77"/>
      <c r="D71" s="77"/>
      <c r="E71" s="77"/>
      <c r="F71" s="77"/>
      <c r="G71" s="78"/>
    </row>
    <row r="72" spans="1:7" ht="12" customHeight="1" x14ac:dyDescent="0.25">
      <c r="A72" s="64"/>
      <c r="B72" s="80" t="s">
        <v>104</v>
      </c>
      <c r="C72" s="81"/>
      <c r="D72" s="81"/>
      <c r="E72" s="81"/>
      <c r="F72" s="82"/>
      <c r="G72" s="78"/>
    </row>
    <row r="73" spans="1:7" ht="12" customHeight="1" x14ac:dyDescent="0.25">
      <c r="A73" s="64"/>
      <c r="B73" s="83" t="s">
        <v>48</v>
      </c>
      <c r="C73" s="84"/>
      <c r="D73" s="84"/>
      <c r="E73" s="84"/>
      <c r="F73" s="85"/>
      <c r="G73" s="78"/>
    </row>
    <row r="74" spans="1:7" ht="12" customHeight="1" x14ac:dyDescent="0.25">
      <c r="A74" s="64"/>
      <c r="B74" s="83" t="s">
        <v>49</v>
      </c>
      <c r="C74" s="84"/>
      <c r="D74" s="84"/>
      <c r="E74" s="84"/>
      <c r="F74" s="85"/>
      <c r="G74" s="78"/>
    </row>
    <row r="75" spans="1:7" ht="12" customHeight="1" x14ac:dyDescent="0.25">
      <c r="A75" s="64"/>
      <c r="B75" s="83" t="s">
        <v>50</v>
      </c>
      <c r="C75" s="84"/>
      <c r="D75" s="84"/>
      <c r="E75" s="84"/>
      <c r="F75" s="85"/>
      <c r="G75" s="78"/>
    </row>
    <row r="76" spans="1:7" ht="12" customHeight="1" x14ac:dyDescent="0.25">
      <c r="A76" s="64"/>
      <c r="B76" s="83" t="s">
        <v>51</v>
      </c>
      <c r="C76" s="84"/>
      <c r="D76" s="84"/>
      <c r="E76" s="84"/>
      <c r="F76" s="85"/>
      <c r="G76" s="78"/>
    </row>
    <row r="77" spans="1:7" ht="12" customHeight="1" x14ac:dyDescent="0.25">
      <c r="A77" s="64"/>
      <c r="B77" s="83" t="s">
        <v>52</v>
      </c>
      <c r="C77" s="84"/>
      <c r="D77" s="84"/>
      <c r="E77" s="84"/>
      <c r="F77" s="85"/>
      <c r="G77" s="78"/>
    </row>
    <row r="78" spans="1:7" ht="12.75" customHeight="1" thickBot="1" x14ac:dyDescent="0.3">
      <c r="A78" s="64"/>
      <c r="B78" s="86" t="s">
        <v>53</v>
      </c>
      <c r="C78" s="87"/>
      <c r="D78" s="87"/>
      <c r="E78" s="87"/>
      <c r="F78" s="88"/>
      <c r="G78" s="78"/>
    </row>
    <row r="79" spans="1:7" ht="12.75" customHeight="1" x14ac:dyDescent="0.25">
      <c r="A79" s="64"/>
      <c r="B79" s="79"/>
      <c r="C79" s="84"/>
      <c r="D79" s="84"/>
      <c r="E79" s="84"/>
      <c r="F79" s="84"/>
      <c r="G79" s="78"/>
    </row>
    <row r="80" spans="1:7" ht="15" customHeight="1" thickBot="1" x14ac:dyDescent="0.3">
      <c r="A80" s="64"/>
      <c r="B80" s="141" t="s">
        <v>54</v>
      </c>
      <c r="C80" s="142"/>
      <c r="D80" s="89"/>
      <c r="E80" s="90"/>
      <c r="F80" s="90"/>
      <c r="G80" s="78"/>
    </row>
    <row r="81" spans="1:7" ht="15" x14ac:dyDescent="0.25">
      <c r="A81" s="64"/>
      <c r="B81" s="91" t="s">
        <v>41</v>
      </c>
      <c r="C81" s="92" t="s">
        <v>109</v>
      </c>
      <c r="D81" s="93" t="s">
        <v>55</v>
      </c>
      <c r="E81" s="90"/>
      <c r="F81" s="90"/>
      <c r="G81" s="78"/>
    </row>
    <row r="82" spans="1:7" ht="15" x14ac:dyDescent="0.25">
      <c r="A82" s="64"/>
      <c r="B82" s="94" t="s">
        <v>56</v>
      </c>
      <c r="C82" s="95">
        <v>120000</v>
      </c>
      <c r="D82" s="96">
        <f>(C82/C88)</f>
        <v>3.1596300389187433E-2</v>
      </c>
      <c r="E82" s="90"/>
      <c r="F82" s="90"/>
      <c r="G82" s="78"/>
    </row>
    <row r="83" spans="1:7" ht="15" x14ac:dyDescent="0.25">
      <c r="A83" s="64"/>
      <c r="B83" s="94" t="s">
        <v>57</v>
      </c>
      <c r="C83" s="97">
        <v>0</v>
      </c>
      <c r="D83" s="96">
        <v>0</v>
      </c>
      <c r="E83" s="90"/>
      <c r="F83" s="90"/>
      <c r="G83" s="78"/>
    </row>
    <row r="84" spans="1:7" ht="15" x14ac:dyDescent="0.25">
      <c r="A84" s="64"/>
      <c r="B84" s="94" t="s">
        <v>58</v>
      </c>
      <c r="C84" s="95">
        <v>350000</v>
      </c>
      <c r="D84" s="96">
        <f>(C84/C88)</f>
        <v>9.2155876135130002E-2</v>
      </c>
      <c r="E84" s="90"/>
      <c r="F84" s="90"/>
      <c r="G84" s="78"/>
    </row>
    <row r="85" spans="1:7" ht="15" x14ac:dyDescent="0.25">
      <c r="A85" s="64"/>
      <c r="B85" s="94" t="s">
        <v>28</v>
      </c>
      <c r="C85" s="95">
        <v>3027060</v>
      </c>
      <c r="D85" s="96">
        <f>(C85/C88)</f>
        <v>0.79703247546744749</v>
      </c>
      <c r="E85" s="90"/>
      <c r="F85" s="90"/>
      <c r="G85" s="78"/>
    </row>
    <row r="86" spans="1:7" ht="15" x14ac:dyDescent="0.25">
      <c r="A86" s="64"/>
      <c r="B86" s="94" t="s">
        <v>59</v>
      </c>
      <c r="C86" s="98">
        <v>120000</v>
      </c>
      <c r="D86" s="96">
        <f>(C86/C88)</f>
        <v>3.1596300389187433E-2</v>
      </c>
      <c r="E86" s="99"/>
      <c r="F86" s="99"/>
      <c r="G86" s="78"/>
    </row>
    <row r="87" spans="1:7" ht="15" x14ac:dyDescent="0.25">
      <c r="A87" s="64"/>
      <c r="B87" s="94" t="s">
        <v>60</v>
      </c>
      <c r="C87" s="98">
        <v>180853</v>
      </c>
      <c r="D87" s="96">
        <f>(C87/C88)</f>
        <v>4.7619047619047616E-2</v>
      </c>
      <c r="E87" s="99"/>
      <c r="F87" s="99"/>
      <c r="G87" s="78"/>
    </row>
    <row r="88" spans="1:7" ht="15.75" thickBot="1" x14ac:dyDescent="0.3">
      <c r="A88" s="64"/>
      <c r="B88" s="100" t="s">
        <v>61</v>
      </c>
      <c r="C88" s="101">
        <f>SUM(C82:C87)</f>
        <v>3797913</v>
      </c>
      <c r="D88" s="102">
        <f>SUM(D82:D87)</f>
        <v>1</v>
      </c>
      <c r="E88" s="99"/>
      <c r="F88" s="99"/>
      <c r="G88" s="78"/>
    </row>
    <row r="89" spans="1:7" ht="12" customHeight="1" x14ac:dyDescent="0.25">
      <c r="A89" s="64"/>
      <c r="B89" s="79"/>
      <c r="C89" s="77"/>
      <c r="D89" s="77"/>
      <c r="E89" s="77"/>
      <c r="F89" s="77"/>
      <c r="G89" s="78"/>
    </row>
    <row r="90" spans="1:7" ht="12.75" customHeight="1" x14ac:dyDescent="0.25">
      <c r="A90" s="64"/>
      <c r="B90" s="103"/>
      <c r="C90" s="77"/>
      <c r="D90" s="77"/>
      <c r="E90" s="77"/>
      <c r="F90" s="77"/>
      <c r="G90" s="78"/>
    </row>
    <row r="91" spans="1:7" ht="15.75" thickBot="1" x14ac:dyDescent="0.3">
      <c r="A91" s="104"/>
      <c r="B91" s="105"/>
      <c r="C91" s="106" t="s">
        <v>91</v>
      </c>
      <c r="D91" s="107"/>
      <c r="E91" s="108"/>
      <c r="F91" s="109"/>
      <c r="G91" s="78"/>
    </row>
    <row r="92" spans="1:7" ht="15" x14ac:dyDescent="0.25">
      <c r="A92" s="64"/>
      <c r="B92" s="110" t="s">
        <v>110</v>
      </c>
      <c r="C92" s="115">
        <v>15000</v>
      </c>
      <c r="D92" s="115">
        <v>20000</v>
      </c>
      <c r="E92" s="116">
        <v>25000</v>
      </c>
      <c r="F92" s="111"/>
      <c r="G92" s="112"/>
    </row>
    <row r="93" spans="1:7" ht="15.75" thickBot="1" x14ac:dyDescent="0.3">
      <c r="A93" s="64"/>
      <c r="B93" s="100" t="s">
        <v>92</v>
      </c>
      <c r="C93" s="101">
        <f>(G67/C92)</f>
        <v>253.1942</v>
      </c>
      <c r="D93" s="101">
        <f>(G67/D92)</f>
        <v>189.89564999999999</v>
      </c>
      <c r="E93" s="113">
        <f>(G67/E92)</f>
        <v>151.91651999999999</v>
      </c>
      <c r="F93" s="111"/>
      <c r="G93" s="112"/>
    </row>
    <row r="94" spans="1:7" ht="15.6" customHeight="1" x14ac:dyDescent="0.25">
      <c r="A94" s="64"/>
      <c r="B94" s="76" t="s">
        <v>62</v>
      </c>
      <c r="C94" s="84"/>
      <c r="D94" s="84"/>
      <c r="E94" s="84"/>
      <c r="F94" s="84"/>
      <c r="G94" s="84"/>
    </row>
    <row r="95" spans="1:7" ht="11.25" customHeight="1" x14ac:dyDescent="0.25">
      <c r="A95" s="114"/>
      <c r="B95" s="114"/>
      <c r="C95" s="114"/>
      <c r="D95" s="114"/>
      <c r="E95" s="114"/>
      <c r="F95" s="114"/>
      <c r="G95" s="11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2022-02-02T15:29:00Z</cp:lastPrinted>
  <dcterms:created xsi:type="dcterms:W3CDTF">2020-11-27T12:49:26Z</dcterms:created>
  <dcterms:modified xsi:type="dcterms:W3CDTF">2022-06-29T16:21:32Z</dcterms:modified>
</cp:coreProperties>
</file>