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Linares\"/>
    </mc:Choice>
  </mc:AlternateContent>
  <bookViews>
    <workbookView xWindow="-105" yWindow="-105" windowWidth="19425" windowHeight="10425"/>
  </bookViews>
  <sheets>
    <sheet name="Pepino Inv" sheetId="1" r:id="rId1"/>
  </sheets>
  <calcPr calcId="162913"/>
</workbook>
</file>

<file path=xl/calcChain.xml><?xml version="1.0" encoding="utf-8"?>
<calcChain xmlns="http://schemas.openxmlformats.org/spreadsheetml/2006/main">
  <c r="H80" i="1" l="1"/>
  <c r="H79" i="1"/>
  <c r="H42" i="1"/>
  <c r="G74" i="1"/>
  <c r="H74" i="1" s="1"/>
  <c r="G73" i="1"/>
  <c r="H73" i="1" s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E56" i="1"/>
  <c r="H56" i="1" s="1"/>
  <c r="H55" i="1"/>
  <c r="H54" i="1"/>
  <c r="H53" i="1"/>
  <c r="H52" i="1"/>
  <c r="H51" i="1"/>
  <c r="H50" i="1"/>
  <c r="E49" i="1"/>
  <c r="H49" i="1" s="1"/>
  <c r="H48" i="1"/>
  <c r="H47" i="1"/>
  <c r="H32" i="1"/>
  <c r="H31" i="1"/>
  <c r="H29" i="1"/>
  <c r="H27" i="1"/>
  <c r="H26" i="1"/>
  <c r="H25" i="1"/>
  <c r="H24" i="1"/>
  <c r="H22" i="1"/>
  <c r="H12" i="1"/>
  <c r="H81" i="1" l="1"/>
  <c r="D104" i="1" s="1"/>
  <c r="H75" i="1"/>
  <c r="D103" i="1" s="1"/>
  <c r="H86" i="1" l="1"/>
  <c r="H33" i="1" l="1"/>
  <c r="D100" i="1" s="1"/>
  <c r="H43" i="1"/>
  <c r="D102" i="1" s="1"/>
  <c r="H83" i="1" l="1"/>
  <c r="H84" i="1" s="1"/>
  <c r="H85" i="1" l="1"/>
  <c r="D105" i="1"/>
  <c r="E111" i="1" l="1"/>
  <c r="H87" i="1"/>
  <c r="F111" i="1"/>
  <c r="D111" i="1"/>
  <c r="D106" i="1"/>
  <c r="E103" i="1" l="1"/>
  <c r="E104" i="1"/>
  <c r="E102" i="1"/>
  <c r="E100" i="1"/>
  <c r="E105" i="1"/>
  <c r="E106" i="1" l="1"/>
</calcChain>
</file>

<file path=xl/sharedStrings.xml><?xml version="1.0" encoding="utf-8"?>
<sst xmlns="http://schemas.openxmlformats.org/spreadsheetml/2006/main" count="212" uniqueCount="145">
  <si>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</si>
  <si>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</si>
  <si>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</si>
  <si>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</si>
  <si>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</si>
  <si>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</si>
  <si>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</si>
  <si>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</si>
  <si>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</si>
  <si>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</si>
  <si>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</si>
  <si>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</si>
  <si>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</si>
  <si>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</si>
  <si>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</si>
  <si>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</si>
  <si>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</si>
  <si>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</si>
  <si>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</si>
  <si>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</si>
  <si>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</si>
  <si>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</si>
  <si>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</si>
  <si>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</si>
  <si>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</si>
  <si>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</si>
  <si>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</si>
  <si>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</si>
  <si>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</si>
  <si>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</si>
  <si>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</si>
  <si>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</si>
  <si>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</si>
  <si>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</si>
  <si>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</si>
  <si>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</si>
  <si>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</si>
  <si>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</si>
  <si>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</si>
  <si>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</si>
  <si>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</si>
  <si>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</si>
  <si>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</si>
  <si>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</si>
  <si>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</si>
  <si>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</si>
  <si>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</si>
  <si>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</si>
  <si>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</si>
  <si>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</si>
  <si>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</si>
  <si>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</si>
  <si>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</si>
  <si>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</si>
  <si>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</si>
  <si>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</si>
  <si>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KG</t>
  </si>
  <si>
    <t>PREVICUR ENERGY</t>
  </si>
  <si>
    <t>BELLIS</t>
  </si>
  <si>
    <t>Cantidad (Kg/l/u)/HA</t>
  </si>
  <si>
    <t>MERCADO INTERNO</t>
  </si>
  <si>
    <t>SEQUIA, HELADAS, SOCIAL</t>
  </si>
  <si>
    <t>RENDIMIENTO (Unid./Há.)</t>
  </si>
  <si>
    <t>PRECIO ESPERADO ($/unid..)</t>
  </si>
  <si>
    <t>INSTALACIÓN DE CUBIERTA</t>
  </si>
  <si>
    <t>REPARACIÓN ESTRUCTURA</t>
  </si>
  <si>
    <t>ABRIL- MAYO</t>
  </si>
  <si>
    <t>LIMPIEZA</t>
  </si>
  <si>
    <t>JUNIO</t>
  </si>
  <si>
    <t>ARRANCAR PLANTAS Y RASPADO DE PASILLOS</t>
  </si>
  <si>
    <t>DICIEMBRE</t>
  </si>
  <si>
    <t>ELIMINACIÓN RASTROJOS</t>
  </si>
  <si>
    <t>RETIRO CINTAS DE RIEGO Y MULCH</t>
  </si>
  <si>
    <t>ENERO</t>
  </si>
  <si>
    <t>MANEJO DEL CULTIVO</t>
  </si>
  <si>
    <t>AMARRA DE PLANTAS Y CONDUCCION</t>
  </si>
  <si>
    <t>SEPTIEMBRE-DICIEMBRE</t>
  </si>
  <si>
    <t>COSECHA CULTIVO</t>
  </si>
  <si>
    <t xml:space="preserve">MANO DE OBRA COSECHA </t>
  </si>
  <si>
    <t>SEPTIEMBRE- DICIEMBRE</t>
  </si>
  <si>
    <t>MANO DE OBRA SELLECCIÓN EMBALAJE</t>
  </si>
  <si>
    <t>SEPTIEMBRE A DICIEMBRE</t>
  </si>
  <si>
    <t>PLANTÍNES</t>
  </si>
  <si>
    <t>U</t>
  </si>
  <si>
    <t>JULIO</t>
  </si>
  <si>
    <t>CINTA DE RIEGO</t>
  </si>
  <si>
    <t>M</t>
  </si>
  <si>
    <t>CINTA GARETTA</t>
  </si>
  <si>
    <t>AGOSTO</t>
  </si>
  <si>
    <t>POLIETILENO 2 T 3,2M X 120 MIC</t>
  </si>
  <si>
    <t>MARZO</t>
  </si>
  <si>
    <t>POLIETILENO 2 T 0,7 M X 180 MIC</t>
  </si>
  <si>
    <t>DOBLE TECHO 1 TEMPORADA 0,003 MIC</t>
  </si>
  <si>
    <t>MALLA RACHEL NEGRA 50%</t>
  </si>
  <si>
    <t>ROLLOS 2,1 X 100 M</t>
  </si>
  <si>
    <t>ABRIL</t>
  </si>
  <si>
    <t>MULCH NEGRO-BLANCO 1,2 M X 0,002 MIC X 1000 M</t>
  </si>
  <si>
    <t>ROLLO</t>
  </si>
  <si>
    <t>FERTILIZANTES Y BIOESTIMULANTES</t>
  </si>
  <si>
    <t>GUANO AVE DESCOMPUESTO</t>
  </si>
  <si>
    <t>M3</t>
  </si>
  <si>
    <t>NITRATO DE POTASIO SOLUBLE</t>
  </si>
  <si>
    <t>NITRATO DE CALCIO SOLUBLE</t>
  </si>
  <si>
    <t>NITRATO DE MAGNESIO SOLUBLE</t>
  </si>
  <si>
    <t>ULTRASOL CRECIMIENTO</t>
  </si>
  <si>
    <t>ÁCIDO FOSFÓRICO</t>
  </si>
  <si>
    <t>BIOTRON</t>
  </si>
  <si>
    <t>BIDÓN 20 L</t>
  </si>
  <si>
    <t>JULIO A DICIEMBRE</t>
  </si>
  <si>
    <t>KELPAK</t>
  </si>
  <si>
    <t>TERRA SORB</t>
  </si>
  <si>
    <t>FUNGICIDAS</t>
  </si>
  <si>
    <t>TOPAS</t>
  </si>
  <si>
    <t>L</t>
  </si>
  <si>
    <t>INSECTICIDAS</t>
  </si>
  <si>
    <t xml:space="preserve">CONFIDOR </t>
  </si>
  <si>
    <t>VERTIMEC</t>
  </si>
  <si>
    <t>HURRICANE</t>
  </si>
  <si>
    <t>ENVASE 250 GR</t>
  </si>
  <si>
    <t>ENGEO</t>
  </si>
  <si>
    <t>PREPARACIÓN DE SUELO (TILLER + MESERO)</t>
  </si>
  <si>
    <t>NAVES</t>
  </si>
  <si>
    <t>CAJA PLATANERA</t>
  </si>
  <si>
    <t>OCTUBRE</t>
  </si>
  <si>
    <t>ENERGÍA ELECTRICA</t>
  </si>
  <si>
    <t>GLOBAL</t>
  </si>
  <si>
    <t>MARKETER</t>
  </si>
  <si>
    <t>SACAR CINTA GARETA(NAVE)</t>
  </si>
  <si>
    <t xml:space="preserve">UN 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</si>
  <si>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</si>
  <si>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PEPINO ENSAL. INV</t>
  </si>
  <si>
    <t>OCT-DIC</t>
  </si>
  <si>
    <t>N/A</t>
  </si>
  <si>
    <t>SEPTIEMB A DICIEMB</t>
  </si>
  <si>
    <t>NOV-DIC</t>
  </si>
  <si>
    <t>JUL-DIC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</si>
  <si>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</si>
  <si>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ESCENARIOS COSTO UNITARIO  ($/Un)</t>
  </si>
  <si>
    <t>Rendimiento (Un/hà)</t>
  </si>
  <si>
    <t>Costo unitario ($/Un) (*)</t>
  </si>
  <si>
    <t>JUNIO-2022</t>
  </si>
  <si>
    <t>MEZCLA NPK 17-20-20</t>
  </si>
  <si>
    <t>DEL MAULE</t>
  </si>
  <si>
    <t>LINARES</t>
  </si>
  <si>
    <t>LINARES-YERBAS BUENAS-COLBÚN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</si>
</sst>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20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0" fillId="0" borderId="1" xfId="0" applyNumberFormat="1" applyFont="1" applyBorder="1" applyAlignment="1"/>
    <xf numFmtId="0" fontId="6" fillId="0" borderId="0" xfId="0" applyNumberFormat="1" applyFont="1" applyAlignment="1"/>
    <xf numFmtId="0" fontId="6" fillId="0" borderId="0" xfId="0" applyFont="1" applyAlignment="1"/>
    <xf numFmtId="0" fontId="1" fillId="2" borderId="2" xfId="0" applyFont="1" applyFill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6" fillId="0" borderId="1" xfId="0" applyNumberFormat="1" applyFont="1" applyBorder="1" applyAlignment="1"/>
    <xf numFmtId="49" fontId="2" fillId="2" borderId="11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horizontal="right" vertical="center" wrapText="1"/>
    </xf>
    <xf numFmtId="49" fontId="2" fillId="2" borderId="11" xfId="0" applyNumberFormat="1" applyFont="1" applyFill="1" applyBorder="1" applyAlignment="1">
      <alignment horizontal="right"/>
    </xf>
    <xf numFmtId="0" fontId="7" fillId="9" borderId="11" xfId="0" applyFont="1" applyFill="1" applyBorder="1" applyAlignment="1">
      <alignment horizontal="right" vertical="center"/>
    </xf>
    <xf numFmtId="3" fontId="7" fillId="9" borderId="11" xfId="0" applyNumberFormat="1" applyFont="1" applyFill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 wrapText="1"/>
    </xf>
    <xf numFmtId="0" fontId="7" fillId="9" borderId="11" xfId="0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3" fontId="9" fillId="9" borderId="11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9" borderId="11" xfId="0" applyFont="1" applyFill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center" vertical="center"/>
    </xf>
    <xf numFmtId="3" fontId="9" fillId="9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3" fontId="9" fillId="9" borderId="11" xfId="0" applyNumberFormat="1" applyFont="1" applyFill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9" fillId="9" borderId="11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center" vertical="center"/>
    </xf>
    <xf numFmtId="3" fontId="7" fillId="9" borderId="11" xfId="0" applyNumberFormat="1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vertical="center"/>
    </xf>
    <xf numFmtId="3" fontId="7" fillId="9" borderId="11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1" xfId="0" applyFont="1" applyFill="1" applyBorder="1" applyAlignment="1"/>
    <xf numFmtId="0" fontId="1" fillId="2" borderId="1" xfId="0" applyFont="1" applyFill="1" applyBorder="1" applyAlignment="1"/>
    <xf numFmtId="0" fontId="6" fillId="2" borderId="2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/>
    <xf numFmtId="0" fontId="16" fillId="2" borderId="1" xfId="0" applyFont="1" applyFill="1" applyBorder="1" applyAlignment="1"/>
    <xf numFmtId="3" fontId="16" fillId="2" borderId="1" xfId="0" applyNumberFormat="1" applyFont="1" applyFill="1" applyBorder="1" applyAlignme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vertical="center" wrapText="1"/>
    </xf>
    <xf numFmtId="49" fontId="16" fillId="2" borderId="11" xfId="0" applyNumberFormat="1" applyFont="1" applyFill="1" applyBorder="1" applyAlignment="1">
      <alignment horizontal="righ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/>
    <xf numFmtId="49" fontId="4" fillId="5" borderId="11" xfId="0" applyNumberFormat="1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49" fontId="4" fillId="3" borderId="1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9" fontId="4" fillId="3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14" fillId="2" borderId="2" xfId="0" applyFont="1" applyFill="1" applyBorder="1" applyAlignment="1"/>
    <xf numFmtId="164" fontId="11" fillId="2" borderId="1" xfId="0" applyNumberFormat="1" applyFont="1" applyFill="1" applyBorder="1" applyAlignment="1">
      <alignment vertical="center"/>
    </xf>
    <xf numFmtId="0" fontId="14" fillId="0" borderId="0" xfId="0" applyNumberFormat="1" applyFont="1" applyAlignment="1"/>
    <xf numFmtId="0" fontId="14" fillId="0" borderId="0" xfId="0" applyFont="1" applyAlignment="1"/>
    <xf numFmtId="0" fontId="19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vertical="center"/>
    </xf>
    <xf numFmtId="0" fontId="14" fillId="2" borderId="4" xfId="0" applyFont="1" applyFill="1" applyBorder="1" applyAlignment="1"/>
    <xf numFmtId="0" fontId="14" fillId="2" borderId="5" xfId="0" applyFont="1" applyFill="1" applyBorder="1" applyAlignment="1"/>
    <xf numFmtId="49" fontId="14" fillId="2" borderId="6" xfId="0" applyNumberFormat="1" applyFont="1" applyFill="1" applyBorder="1" applyAlignment="1">
      <alignment vertical="center"/>
    </xf>
    <xf numFmtId="0" fontId="14" fillId="2" borderId="7" xfId="0" applyFont="1" applyFill="1" applyBorder="1" applyAlignment="1"/>
    <xf numFmtId="49" fontId="14" fillId="2" borderId="8" xfId="0" applyNumberFormat="1" applyFont="1" applyFill="1" applyBorder="1" applyAlignment="1">
      <alignment vertical="center"/>
    </xf>
    <xf numFmtId="0" fontId="14" fillId="2" borderId="9" xfId="0" applyFont="1" applyFill="1" applyBorder="1" applyAlignment="1"/>
    <xf numFmtId="0" fontId="14" fillId="2" borderId="10" xfId="0" applyFont="1" applyFill="1" applyBorder="1" applyAlignment="1"/>
    <xf numFmtId="0" fontId="14" fillId="8" borderId="11" xfId="0" applyFont="1" applyFill="1" applyBorder="1" applyAlignment="1"/>
    <xf numFmtId="49" fontId="12" fillId="7" borderId="11" xfId="0" applyNumberFormat="1" applyFont="1" applyFill="1" applyBorder="1" applyAlignment="1">
      <alignment vertical="center"/>
    </xf>
    <xf numFmtId="49" fontId="12" fillId="7" borderId="11" xfId="0" applyNumberFormat="1" applyFont="1" applyFill="1" applyBorder="1" applyAlignment="1">
      <alignment horizontal="center" vertical="center"/>
    </xf>
    <xf numFmtId="49" fontId="14" fillId="7" borderId="11" xfId="0" applyNumberFormat="1" applyFont="1" applyFill="1" applyBorder="1" applyAlignment="1"/>
    <xf numFmtId="49" fontId="12" fillId="2" borderId="11" xfId="0" applyNumberFormat="1" applyFont="1" applyFill="1" applyBorder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9" fontId="14" fillId="2" borderId="11" xfId="0" applyNumberFormat="1" applyFont="1" applyFill="1" applyBorder="1" applyAlignment="1"/>
    <xf numFmtId="0" fontId="12" fillId="2" borderId="11" xfId="0" applyNumberFormat="1" applyFont="1" applyFill="1" applyBorder="1" applyAlignment="1">
      <alignment vertical="center"/>
    </xf>
    <xf numFmtId="165" fontId="12" fillId="2" borderId="11" xfId="0" applyNumberFormat="1" applyFont="1" applyFill="1" applyBorder="1" applyAlignment="1">
      <alignment vertical="center"/>
    </xf>
    <xf numFmtId="165" fontId="12" fillId="7" borderId="11" xfId="0" applyNumberFormat="1" applyFont="1" applyFill="1" applyBorder="1" applyAlignment="1">
      <alignment vertical="center"/>
    </xf>
    <xf numFmtId="9" fontId="12" fillId="7" borderId="11" xfId="0" applyNumberFormat="1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49" fontId="15" fillId="8" borderId="11" xfId="0" applyNumberFormat="1" applyFont="1" applyFill="1" applyBorder="1" applyAlignment="1">
      <alignment vertical="center"/>
    </xf>
    <xf numFmtId="41" fontId="12" fillId="7" borderId="11" xfId="1" applyFont="1" applyFill="1" applyBorder="1" applyAlignment="1">
      <alignment vertical="center"/>
    </xf>
    <xf numFmtId="49" fontId="10" fillId="5" borderId="13" xfId="0" applyNumberFormat="1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3" borderId="16" xfId="0" applyNumberFormat="1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vertical="center"/>
    </xf>
    <xf numFmtId="49" fontId="10" fillId="5" borderId="18" xfId="0" applyNumberFormat="1" applyFont="1" applyFill="1" applyBorder="1" applyAlignment="1">
      <alignment vertical="center"/>
    </xf>
    <xf numFmtId="0" fontId="10" fillId="5" borderId="19" xfId="0" applyFont="1" applyFill="1" applyBorder="1" applyAlignment="1">
      <alignment vertical="center"/>
    </xf>
    <xf numFmtId="164" fontId="10" fillId="5" borderId="20" xfId="0" applyNumberFormat="1" applyFont="1" applyFill="1" applyBorder="1" applyAlignment="1">
      <alignment vertical="center"/>
    </xf>
    <xf numFmtId="49" fontId="15" fillId="8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49" fontId="4" fillId="3" borderId="11" xfId="0" applyNumberFormat="1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/>
    <xf numFmtId="49" fontId="17" fillId="3" borderId="12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right"/>
    </xf>
    <xf numFmtId="49" fontId="2" fillId="0" borderId="11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651095</xdr:colOff>
      <xdr:row>0</xdr:row>
      <xdr:rowOff>166724</xdr:rowOff>
    </xdr:from>
    <xdr:to>
      <xdr:col>7</xdr:col>
      <xdr:colOff>952500</xdr:colOff>
      <xdr:row>7</xdr:row>
      <xdr:rowOff>4212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095" y="166724"/>
          <a:ext cx="6712857" cy="119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2"/>
  <sheetViews>
    <sheetView showGridLines="0" tabSelected="1" topLeftCell="B1" zoomScale="93" zoomScaleNormal="93" workbookViewId="0">
      <selection activeCell="D12" sqref="D12:D14"/>
    </sheetView>
  </sheetViews>
  <sheetFormatPr baseColWidth="10" defaultColWidth="10.85546875" defaultRowHeight="11.25" customHeight="1" x14ac:dyDescent="0.25"/>
  <cols>
    <col min="1" max="1" width="4.42578125" style="3" hidden="1" customWidth="1"/>
    <col min="2" max="2" width="10" style="3" customWidth="1"/>
    <col min="3" max="3" width="25.5703125" style="3" customWidth="1"/>
    <col min="4" max="4" width="22.5703125" style="3" customWidth="1"/>
    <col min="5" max="5" width="11.42578125" style="3" customWidth="1"/>
    <col min="6" max="6" width="15.7109375" style="3" customWidth="1"/>
    <col min="7" max="7" width="11" style="3" customWidth="1"/>
    <col min="8" max="8" width="15.85546875" style="3" customWidth="1"/>
    <col min="9" max="256" width="10.85546875" style="1" customWidth="1"/>
  </cols>
  <sheetData>
    <row r="1" spans="1:8" ht="15" customHeight="1" x14ac:dyDescent="0.25">
      <c r="A1" s="2"/>
      <c r="B1" s="38"/>
      <c r="C1" s="38"/>
      <c r="D1" s="38"/>
      <c r="E1" s="38"/>
      <c r="F1" s="38"/>
      <c r="G1" s="38"/>
      <c r="H1" s="38"/>
    </row>
    <row r="2" spans="1:8" ht="15" customHeight="1" x14ac:dyDescent="0.25">
      <c r="A2" s="2"/>
      <c r="B2" s="38"/>
      <c r="C2" s="38"/>
      <c r="D2" s="38"/>
      <c r="E2" s="38"/>
      <c r="F2" s="38"/>
      <c r="G2" s="38"/>
      <c r="H2" s="38"/>
    </row>
    <row r="3" spans="1:8" ht="15" customHeight="1" x14ac:dyDescent="0.25">
      <c r="A3" s="2"/>
      <c r="B3" s="38"/>
      <c r="C3" s="38"/>
      <c r="D3" s="38"/>
      <c r="E3" s="38"/>
      <c r="F3" s="38"/>
      <c r="G3" s="38"/>
      <c r="H3" s="38"/>
    </row>
    <row r="4" spans="1:8" ht="15" customHeight="1" x14ac:dyDescent="0.25">
      <c r="A4" s="2"/>
      <c r="B4" s="38"/>
      <c r="C4" s="38"/>
      <c r="D4" s="38"/>
      <c r="E4" s="38"/>
      <c r="F4" s="38"/>
      <c r="G4" s="38"/>
      <c r="H4" s="38"/>
    </row>
    <row r="5" spans="1:8" ht="15" customHeight="1" x14ac:dyDescent="0.25">
      <c r="A5" s="2"/>
      <c r="B5" s="38"/>
      <c r="C5" s="38"/>
      <c r="D5" s="38"/>
      <c r="E5" s="38"/>
      <c r="F5" s="38"/>
      <c r="G5" s="38"/>
      <c r="H5" s="38"/>
    </row>
    <row r="6" spans="1:8" ht="15" customHeight="1" x14ac:dyDescent="0.25">
      <c r="A6" s="2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2"/>
      <c r="B7" s="38"/>
      <c r="C7" s="38"/>
      <c r="D7" s="38"/>
      <c r="E7" s="38"/>
      <c r="F7" s="38"/>
      <c r="G7" s="38"/>
      <c r="H7" s="38"/>
    </row>
    <row r="8" spans="1:8" ht="15" customHeight="1" x14ac:dyDescent="0.25">
      <c r="A8" s="2"/>
      <c r="B8" s="38"/>
      <c r="C8" s="38"/>
      <c r="D8" s="38"/>
      <c r="E8" s="38"/>
      <c r="F8" s="38"/>
      <c r="G8" s="38"/>
      <c r="H8" s="38"/>
    </row>
    <row r="9" spans="1:8" ht="12" customHeight="1" x14ac:dyDescent="0.25">
      <c r="A9" s="2"/>
      <c r="B9" s="38"/>
      <c r="C9" s="64" t="s">
        <v>0</v>
      </c>
      <c r="D9" s="65" t="s">
        <v>130</v>
      </c>
      <c r="E9" s="41"/>
      <c r="F9" s="124" t="s">
        <v>62</v>
      </c>
      <c r="G9" s="125"/>
      <c r="H9" s="15">
        <v>425000</v>
      </c>
    </row>
    <row r="10" spans="1:8" ht="15" x14ac:dyDescent="0.25">
      <c r="A10" s="2"/>
      <c r="B10" s="38"/>
      <c r="C10" s="10" t="s">
        <v>1</v>
      </c>
      <c r="D10" s="11" t="s">
        <v>126</v>
      </c>
      <c r="E10" s="41"/>
      <c r="F10" s="122" t="s">
        <v>2</v>
      </c>
      <c r="G10" s="123"/>
      <c r="H10" s="13" t="s">
        <v>131</v>
      </c>
    </row>
    <row r="11" spans="1:8" ht="12" customHeight="1" x14ac:dyDescent="0.25">
      <c r="A11" s="2"/>
      <c r="B11" s="38"/>
      <c r="C11" s="10" t="s">
        <v>3</v>
      </c>
      <c r="D11" s="12" t="s">
        <v>55</v>
      </c>
      <c r="E11" s="41"/>
      <c r="F11" s="122" t="s">
        <v>63</v>
      </c>
      <c r="G11" s="123"/>
      <c r="H11" s="14">
        <v>100</v>
      </c>
    </row>
    <row r="12" spans="1:8" ht="11.25" customHeight="1" x14ac:dyDescent="0.25">
      <c r="A12" s="2"/>
      <c r="B12" s="38"/>
      <c r="C12" s="10" t="s">
        <v>4</v>
      </c>
      <c r="D12" s="131" t="s">
        <v>142</v>
      </c>
      <c r="E12" s="41"/>
      <c r="F12" s="66" t="s">
        <v>5</v>
      </c>
      <c r="G12" s="67"/>
      <c r="H12" s="15">
        <f>+H11*H9</f>
        <v>42500000</v>
      </c>
    </row>
    <row r="13" spans="1:8" ht="11.25" customHeight="1" x14ac:dyDescent="0.25">
      <c r="A13" s="2"/>
      <c r="B13" s="38"/>
      <c r="C13" s="10" t="s">
        <v>6</v>
      </c>
      <c r="D13" s="132" t="s">
        <v>143</v>
      </c>
      <c r="E13" s="41"/>
      <c r="F13" s="122" t="s">
        <v>7</v>
      </c>
      <c r="G13" s="123"/>
      <c r="H13" s="16" t="s">
        <v>60</v>
      </c>
    </row>
    <row r="14" spans="1:8" ht="24.75" customHeight="1" x14ac:dyDescent="0.25">
      <c r="A14" s="2"/>
      <c r="B14" s="38"/>
      <c r="C14" s="10" t="s">
        <v>8</v>
      </c>
      <c r="D14" s="133" t="s">
        <v>144</v>
      </c>
      <c r="E14" s="41"/>
      <c r="F14" s="122" t="s">
        <v>9</v>
      </c>
      <c r="G14" s="123"/>
      <c r="H14" s="13" t="s">
        <v>131</v>
      </c>
    </row>
    <row r="15" spans="1:8" ht="23.25" customHeight="1" x14ac:dyDescent="0.25">
      <c r="A15" s="2"/>
      <c r="B15" s="38"/>
      <c r="C15" s="10" t="s">
        <v>10</v>
      </c>
      <c r="D15" s="12" t="s">
        <v>140</v>
      </c>
      <c r="E15" s="41"/>
      <c r="F15" s="126" t="s">
        <v>11</v>
      </c>
      <c r="G15" s="127"/>
      <c r="H15" s="17" t="s">
        <v>61</v>
      </c>
    </row>
    <row r="16" spans="1:8" ht="12" customHeight="1" x14ac:dyDescent="0.25">
      <c r="A16" s="2"/>
      <c r="B16" s="38"/>
      <c r="C16" s="54"/>
      <c r="D16" s="55"/>
      <c r="E16" s="41"/>
      <c r="F16" s="41"/>
      <c r="G16" s="41"/>
      <c r="H16" s="56"/>
    </row>
    <row r="17" spans="1:8" ht="12" customHeight="1" x14ac:dyDescent="0.25">
      <c r="A17" s="2"/>
      <c r="B17" s="38"/>
      <c r="C17" s="128" t="s">
        <v>12</v>
      </c>
      <c r="D17" s="129"/>
      <c r="E17" s="129"/>
      <c r="F17" s="129"/>
      <c r="G17" s="129"/>
      <c r="H17" s="130"/>
    </row>
    <row r="18" spans="1:8" ht="12" customHeight="1" x14ac:dyDescent="0.25">
      <c r="A18" s="2"/>
      <c r="B18" s="38"/>
      <c r="C18" s="41"/>
      <c r="D18" s="57"/>
      <c r="E18" s="57"/>
      <c r="F18" s="57"/>
      <c r="G18" s="41"/>
      <c r="H18" s="41"/>
    </row>
    <row r="19" spans="1:8" ht="12" customHeight="1" x14ac:dyDescent="0.25">
      <c r="A19" s="2"/>
      <c r="B19" s="38"/>
      <c r="C19" s="68" t="s">
        <v>13</v>
      </c>
      <c r="D19" s="42"/>
      <c r="E19" s="42"/>
      <c r="F19" s="42"/>
      <c r="G19" s="42"/>
      <c r="H19" s="42"/>
    </row>
    <row r="20" spans="1:8" ht="24" customHeight="1" x14ac:dyDescent="0.25">
      <c r="A20" s="2"/>
      <c r="B20" s="38"/>
      <c r="C20" s="69" t="s">
        <v>14</v>
      </c>
      <c r="D20" s="73" t="s">
        <v>15</v>
      </c>
      <c r="E20" s="73" t="s">
        <v>16</v>
      </c>
      <c r="F20" s="73" t="s">
        <v>17</v>
      </c>
      <c r="G20" s="73" t="s">
        <v>18</v>
      </c>
      <c r="H20" s="73" t="s">
        <v>19</v>
      </c>
    </row>
    <row r="21" spans="1:8" ht="12.75" customHeight="1" x14ac:dyDescent="0.25">
      <c r="A21" s="2"/>
      <c r="B21" s="38"/>
      <c r="C21" s="70" t="s">
        <v>64</v>
      </c>
      <c r="D21" s="18"/>
      <c r="E21" s="18"/>
      <c r="F21" s="18"/>
      <c r="G21" s="19"/>
      <c r="H21" s="19"/>
    </row>
    <row r="22" spans="1:8" ht="15" x14ac:dyDescent="0.25">
      <c r="A22" s="2"/>
      <c r="B22" s="38"/>
      <c r="C22" s="71" t="s">
        <v>65</v>
      </c>
      <c r="D22" s="18" t="s">
        <v>20</v>
      </c>
      <c r="E22" s="21">
        <v>41</v>
      </c>
      <c r="F22" s="21" t="s">
        <v>66</v>
      </c>
      <c r="G22" s="19">
        <v>30000</v>
      </c>
      <c r="H22" s="22">
        <f t="shared" ref="H22" si="0">E22*G22</f>
        <v>1230000</v>
      </c>
    </row>
    <row r="23" spans="1:8" ht="15" x14ac:dyDescent="0.25">
      <c r="A23" s="2"/>
      <c r="B23" s="38"/>
      <c r="C23" s="70" t="s">
        <v>67</v>
      </c>
      <c r="D23" s="18"/>
      <c r="E23" s="18"/>
      <c r="F23" s="18"/>
      <c r="G23" s="20"/>
      <c r="H23" s="20"/>
    </row>
    <row r="24" spans="1:8" ht="15" x14ac:dyDescent="0.25">
      <c r="A24" s="2"/>
      <c r="B24" s="38"/>
      <c r="C24" s="71" t="s">
        <v>127</v>
      </c>
      <c r="D24" s="18" t="s">
        <v>20</v>
      </c>
      <c r="E24" s="18">
        <v>1.6</v>
      </c>
      <c r="F24" s="18" t="s">
        <v>68</v>
      </c>
      <c r="G24" s="19">
        <v>30000</v>
      </c>
      <c r="H24" s="19">
        <f>E24*G24</f>
        <v>48000</v>
      </c>
    </row>
    <row r="25" spans="1:8" ht="25.5" x14ac:dyDescent="0.25">
      <c r="A25" s="2"/>
      <c r="B25" s="38"/>
      <c r="C25" s="72" t="s">
        <v>69</v>
      </c>
      <c r="D25" s="18" t="s">
        <v>20</v>
      </c>
      <c r="E25" s="18">
        <v>48</v>
      </c>
      <c r="F25" s="18" t="s">
        <v>70</v>
      </c>
      <c r="G25" s="19">
        <v>30000</v>
      </c>
      <c r="H25" s="19">
        <f>E25*G25</f>
        <v>1440000</v>
      </c>
    </row>
    <row r="26" spans="1:8" ht="15" x14ac:dyDescent="0.25">
      <c r="A26" s="2"/>
      <c r="B26" s="38"/>
      <c r="C26" s="71" t="s">
        <v>71</v>
      </c>
      <c r="D26" s="18" t="s">
        <v>20</v>
      </c>
      <c r="E26" s="18">
        <v>2</v>
      </c>
      <c r="F26" s="18" t="s">
        <v>70</v>
      </c>
      <c r="G26" s="19">
        <v>30000</v>
      </c>
      <c r="H26" s="19">
        <f>E26*G26</f>
        <v>60000</v>
      </c>
    </row>
    <row r="27" spans="1:8" ht="13.5" customHeight="1" x14ac:dyDescent="0.25">
      <c r="A27" s="2"/>
      <c r="B27" s="38"/>
      <c r="C27" s="71" t="s">
        <v>72</v>
      </c>
      <c r="D27" s="18" t="s">
        <v>20</v>
      </c>
      <c r="E27" s="18">
        <v>4.5</v>
      </c>
      <c r="F27" s="18" t="s">
        <v>73</v>
      </c>
      <c r="G27" s="19">
        <v>30000</v>
      </c>
      <c r="H27" s="19">
        <f>E27*G27</f>
        <v>135000</v>
      </c>
    </row>
    <row r="28" spans="1:8" ht="13.5" customHeight="1" x14ac:dyDescent="0.25">
      <c r="A28" s="2"/>
      <c r="B28" s="38"/>
      <c r="C28" s="70" t="s">
        <v>74</v>
      </c>
      <c r="D28" s="18" t="s">
        <v>20</v>
      </c>
      <c r="E28" s="18"/>
      <c r="F28" s="18"/>
      <c r="G28" s="19"/>
      <c r="H28" s="19"/>
    </row>
    <row r="29" spans="1:8" ht="13.5" customHeight="1" x14ac:dyDescent="0.25">
      <c r="A29" s="2"/>
      <c r="B29" s="38"/>
      <c r="C29" s="71" t="s">
        <v>75</v>
      </c>
      <c r="D29" s="18" t="s">
        <v>20</v>
      </c>
      <c r="E29" s="18">
        <v>10</v>
      </c>
      <c r="F29" s="18" t="s">
        <v>76</v>
      </c>
      <c r="G29" s="19">
        <v>30000</v>
      </c>
      <c r="H29" s="19">
        <f>+E29*G29</f>
        <v>300000</v>
      </c>
    </row>
    <row r="30" spans="1:8" ht="13.5" customHeight="1" x14ac:dyDescent="0.25">
      <c r="A30" s="2"/>
      <c r="B30" s="38"/>
      <c r="C30" s="70" t="s">
        <v>77</v>
      </c>
      <c r="D30" s="18" t="s">
        <v>20</v>
      </c>
      <c r="E30" s="18"/>
      <c r="F30" s="18"/>
      <c r="G30" s="19"/>
      <c r="H30" s="19"/>
    </row>
    <row r="31" spans="1:8" ht="13.5" customHeight="1" x14ac:dyDescent="0.25">
      <c r="A31" s="2"/>
      <c r="B31" s="38"/>
      <c r="C31" s="71" t="s">
        <v>78</v>
      </c>
      <c r="D31" s="18" t="s">
        <v>20</v>
      </c>
      <c r="E31" s="23">
        <v>160</v>
      </c>
      <c r="F31" s="18" t="s">
        <v>79</v>
      </c>
      <c r="G31" s="19">
        <v>30000</v>
      </c>
      <c r="H31" s="19">
        <f>+E31*G31</f>
        <v>4800000</v>
      </c>
    </row>
    <row r="32" spans="1:8" ht="12.75" customHeight="1" x14ac:dyDescent="0.25">
      <c r="A32" s="2"/>
      <c r="B32" s="38"/>
      <c r="C32" s="72" t="s">
        <v>80</v>
      </c>
      <c r="D32" s="18" t="s">
        <v>20</v>
      </c>
      <c r="E32" s="24">
        <v>40</v>
      </c>
      <c r="F32" s="18" t="s">
        <v>81</v>
      </c>
      <c r="G32" s="20">
        <v>30000</v>
      </c>
      <c r="H32" s="19">
        <f>G32*E32</f>
        <v>1200000</v>
      </c>
    </row>
    <row r="33" spans="1:256" ht="12.75" customHeight="1" x14ac:dyDescent="0.25">
      <c r="A33" s="2"/>
      <c r="B33" s="38"/>
      <c r="C33" s="77" t="s">
        <v>21</v>
      </c>
      <c r="D33" s="74"/>
      <c r="E33" s="74"/>
      <c r="F33" s="74"/>
      <c r="G33" s="75"/>
      <c r="H33" s="76">
        <f>SUM(H21:H32)</f>
        <v>9213000</v>
      </c>
    </row>
    <row r="34" spans="1:256" ht="12" customHeight="1" x14ac:dyDescent="0.25">
      <c r="A34" s="2"/>
      <c r="B34" s="38"/>
      <c r="C34" s="41"/>
      <c r="D34" s="41"/>
      <c r="E34" s="41"/>
      <c r="F34" s="41"/>
      <c r="G34" s="58"/>
      <c r="H34" s="58"/>
    </row>
    <row r="35" spans="1:256" ht="12" customHeight="1" x14ac:dyDescent="0.25">
      <c r="A35" s="2"/>
      <c r="B35" s="38"/>
      <c r="C35" s="68" t="s">
        <v>22</v>
      </c>
      <c r="D35" s="43"/>
      <c r="E35" s="43"/>
      <c r="F35" s="43"/>
      <c r="G35" s="42"/>
      <c r="H35" s="42"/>
    </row>
    <row r="36" spans="1:256" ht="24" customHeight="1" x14ac:dyDescent="0.25">
      <c r="A36" s="2"/>
      <c r="B36" s="38"/>
      <c r="C36" s="77" t="s">
        <v>14</v>
      </c>
      <c r="D36" s="73" t="s">
        <v>15</v>
      </c>
      <c r="E36" s="73" t="s">
        <v>16</v>
      </c>
      <c r="F36" s="79" t="s">
        <v>17</v>
      </c>
      <c r="G36" s="73" t="s">
        <v>18</v>
      </c>
      <c r="H36" s="79" t="s">
        <v>19</v>
      </c>
    </row>
    <row r="37" spans="1:256" ht="12" customHeight="1" x14ac:dyDescent="0.25">
      <c r="A37" s="2"/>
      <c r="B37" s="38"/>
      <c r="C37" s="78" t="s">
        <v>132</v>
      </c>
      <c r="D37" s="80"/>
      <c r="E37" s="80"/>
      <c r="F37" s="80"/>
      <c r="G37" s="78"/>
      <c r="H37" s="78"/>
    </row>
    <row r="38" spans="1:256" s="5" customFormat="1" ht="12" customHeight="1" x14ac:dyDescent="0.25">
      <c r="A38" s="40"/>
      <c r="B38" s="44"/>
      <c r="C38" s="77" t="s">
        <v>23</v>
      </c>
      <c r="D38" s="81"/>
      <c r="E38" s="81"/>
      <c r="F38" s="81"/>
      <c r="G38" s="82"/>
      <c r="H38" s="8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5" customFormat="1" ht="12" customHeight="1" x14ac:dyDescent="0.25">
      <c r="A39" s="40"/>
      <c r="B39" s="44"/>
      <c r="C39" s="59"/>
      <c r="D39" s="59"/>
      <c r="E39" s="59"/>
      <c r="F39" s="59"/>
      <c r="G39" s="60"/>
      <c r="H39" s="6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5" customFormat="1" ht="12" customHeight="1" x14ac:dyDescent="0.25">
      <c r="A40" s="40"/>
      <c r="B40" s="44"/>
      <c r="C40" s="68" t="s">
        <v>24</v>
      </c>
      <c r="D40" s="61"/>
      <c r="E40" s="61"/>
      <c r="F40" s="61"/>
      <c r="G40" s="62"/>
      <c r="H40" s="6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ht="24" customHeight="1" x14ac:dyDescent="0.25">
      <c r="A41" s="2"/>
      <c r="B41" s="38"/>
      <c r="C41" s="77" t="s">
        <v>14</v>
      </c>
      <c r="D41" s="79" t="s">
        <v>15</v>
      </c>
      <c r="E41" s="79" t="s">
        <v>16</v>
      </c>
      <c r="F41" s="79" t="s">
        <v>17</v>
      </c>
      <c r="G41" s="73" t="s">
        <v>18</v>
      </c>
      <c r="H41" s="79" t="s">
        <v>19</v>
      </c>
    </row>
    <row r="42" spans="1:256" ht="12.75" customHeight="1" x14ac:dyDescent="0.25">
      <c r="A42" s="2"/>
      <c r="B42" s="38"/>
      <c r="C42" s="25" t="s">
        <v>120</v>
      </c>
      <c r="D42" s="18" t="s">
        <v>121</v>
      </c>
      <c r="E42" s="21">
        <v>3.3</v>
      </c>
      <c r="F42" s="21" t="s">
        <v>68</v>
      </c>
      <c r="G42" s="19">
        <v>195000</v>
      </c>
      <c r="H42" s="22">
        <f>E42*G42</f>
        <v>643500</v>
      </c>
    </row>
    <row r="43" spans="1:256" s="5" customFormat="1" ht="12.75" customHeight="1" x14ac:dyDescent="0.25">
      <c r="A43" s="40"/>
      <c r="B43" s="44"/>
      <c r="C43" s="77" t="s">
        <v>25</v>
      </c>
      <c r="D43" s="81"/>
      <c r="E43" s="81"/>
      <c r="F43" s="81"/>
      <c r="G43" s="82"/>
      <c r="H43" s="76">
        <f>SUM(H42:H42)</f>
        <v>643500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s="5" customFormat="1" ht="12" customHeight="1" x14ac:dyDescent="0.25">
      <c r="A44" s="40"/>
      <c r="B44" s="44"/>
      <c r="C44" s="59"/>
      <c r="D44" s="59"/>
      <c r="E44" s="59"/>
      <c r="F44" s="59"/>
      <c r="G44" s="60"/>
      <c r="H44" s="60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s="5" customFormat="1" ht="12" customHeight="1" x14ac:dyDescent="0.25">
      <c r="A45" s="40"/>
      <c r="B45" s="44"/>
      <c r="C45" s="68" t="s">
        <v>26</v>
      </c>
      <c r="D45" s="61"/>
      <c r="E45" s="61"/>
      <c r="F45" s="61"/>
      <c r="G45" s="62"/>
      <c r="H45" s="6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5" customFormat="1" ht="24" customHeight="1" x14ac:dyDescent="0.25">
      <c r="A46" s="40"/>
      <c r="B46" s="44"/>
      <c r="C46" s="64" t="s">
        <v>27</v>
      </c>
      <c r="D46" s="73" t="s">
        <v>28</v>
      </c>
      <c r="E46" s="73" t="s">
        <v>59</v>
      </c>
      <c r="F46" s="73" t="s">
        <v>17</v>
      </c>
      <c r="G46" s="73" t="s">
        <v>18</v>
      </c>
      <c r="H46" s="73" t="s">
        <v>19</v>
      </c>
      <c r="I46" s="4"/>
      <c r="J46" s="4"/>
      <c r="K46" s="4"/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12.75" customHeight="1" x14ac:dyDescent="0.25">
      <c r="A47" s="2"/>
      <c r="B47" s="38"/>
      <c r="C47" s="25" t="s">
        <v>82</v>
      </c>
      <c r="D47" s="18" t="s">
        <v>83</v>
      </c>
      <c r="E47" s="24">
        <v>25000</v>
      </c>
      <c r="F47" s="21" t="s">
        <v>84</v>
      </c>
      <c r="G47" s="26">
        <v>200</v>
      </c>
      <c r="H47" s="27">
        <f>E47*G47</f>
        <v>5000000</v>
      </c>
      <c r="L47" s="3"/>
    </row>
    <row r="48" spans="1:256" ht="12.75" customHeight="1" x14ac:dyDescent="0.25">
      <c r="A48" s="2"/>
      <c r="B48" s="38"/>
      <c r="C48" s="25" t="s">
        <v>85</v>
      </c>
      <c r="D48" s="18" t="s">
        <v>86</v>
      </c>
      <c r="E48" s="24">
        <v>13120</v>
      </c>
      <c r="F48" s="21" t="s">
        <v>84</v>
      </c>
      <c r="G48" s="27">
        <v>51</v>
      </c>
      <c r="H48" s="27">
        <f t="shared" ref="H48:H74" si="1">E48*G48</f>
        <v>669120</v>
      </c>
      <c r="L48" s="3"/>
    </row>
    <row r="49" spans="1:8" ht="12.75" customHeight="1" x14ac:dyDescent="0.25">
      <c r="A49" s="2"/>
      <c r="B49" s="38"/>
      <c r="C49" s="25" t="s">
        <v>87</v>
      </c>
      <c r="D49" s="18" t="s">
        <v>56</v>
      </c>
      <c r="E49" s="24">
        <f>1.8*30000/1333</f>
        <v>40.510127531882972</v>
      </c>
      <c r="F49" s="21" t="s">
        <v>88</v>
      </c>
      <c r="G49" s="26">
        <v>3500</v>
      </c>
      <c r="H49" s="27">
        <f t="shared" si="1"/>
        <v>141785.44636159041</v>
      </c>
    </row>
    <row r="50" spans="1:8" ht="12.75" customHeight="1" x14ac:dyDescent="0.25">
      <c r="A50" s="2"/>
      <c r="B50" s="38"/>
      <c r="C50" s="25" t="s">
        <v>89</v>
      </c>
      <c r="D50" s="18" t="s">
        <v>56</v>
      </c>
      <c r="E50" s="24">
        <v>1000</v>
      </c>
      <c r="F50" s="21" t="s">
        <v>90</v>
      </c>
      <c r="G50" s="26">
        <v>3000</v>
      </c>
      <c r="H50" s="27">
        <f t="shared" si="1"/>
        <v>3000000</v>
      </c>
    </row>
    <row r="51" spans="1:8" ht="12.75" customHeight="1" x14ac:dyDescent="0.25">
      <c r="A51" s="2"/>
      <c r="B51" s="38"/>
      <c r="C51" s="25" t="s">
        <v>91</v>
      </c>
      <c r="D51" s="18" t="s">
        <v>56</v>
      </c>
      <c r="E51" s="24">
        <v>50</v>
      </c>
      <c r="F51" s="21" t="s">
        <v>90</v>
      </c>
      <c r="G51" s="26">
        <v>3000</v>
      </c>
      <c r="H51" s="27">
        <f t="shared" si="1"/>
        <v>150000</v>
      </c>
    </row>
    <row r="52" spans="1:8" ht="12.75" customHeight="1" x14ac:dyDescent="0.25">
      <c r="A52" s="2"/>
      <c r="B52" s="38"/>
      <c r="C52" s="25" t="s">
        <v>92</v>
      </c>
      <c r="D52" s="18" t="s">
        <v>56</v>
      </c>
      <c r="E52" s="24">
        <v>100</v>
      </c>
      <c r="F52" s="21" t="s">
        <v>90</v>
      </c>
      <c r="G52" s="26">
        <v>3000</v>
      </c>
      <c r="H52" s="27">
        <f t="shared" si="1"/>
        <v>300000</v>
      </c>
    </row>
    <row r="53" spans="1:8" ht="12.75" customHeight="1" x14ac:dyDescent="0.25">
      <c r="A53" s="2"/>
      <c r="B53" s="38"/>
      <c r="C53" s="25" t="s">
        <v>93</v>
      </c>
      <c r="D53" s="18" t="s">
        <v>94</v>
      </c>
      <c r="E53" s="24">
        <v>2.5</v>
      </c>
      <c r="F53" s="21" t="s">
        <v>95</v>
      </c>
      <c r="G53" s="26">
        <v>80000</v>
      </c>
      <c r="H53" s="27">
        <f t="shared" si="1"/>
        <v>200000</v>
      </c>
    </row>
    <row r="54" spans="1:8" ht="12.75" customHeight="1" x14ac:dyDescent="0.25">
      <c r="A54" s="2"/>
      <c r="B54" s="38"/>
      <c r="C54" s="28" t="s">
        <v>96</v>
      </c>
      <c r="D54" s="18" t="s">
        <v>97</v>
      </c>
      <c r="E54" s="24">
        <v>6.56</v>
      </c>
      <c r="F54" s="18" t="s">
        <v>68</v>
      </c>
      <c r="G54" s="27">
        <v>130000</v>
      </c>
      <c r="H54" s="27">
        <f t="shared" si="1"/>
        <v>852800</v>
      </c>
    </row>
    <row r="55" spans="1:8" ht="12.75" customHeight="1" x14ac:dyDescent="0.25">
      <c r="A55" s="2"/>
      <c r="B55" s="38"/>
      <c r="C55" s="29" t="s">
        <v>98</v>
      </c>
      <c r="D55" s="18"/>
      <c r="E55" s="18"/>
      <c r="F55" s="18"/>
      <c r="G55" s="27"/>
      <c r="H55" s="27">
        <f t="shared" si="1"/>
        <v>0</v>
      </c>
    </row>
    <row r="56" spans="1:8" ht="12.75" customHeight="1" x14ac:dyDescent="0.25">
      <c r="A56" s="2"/>
      <c r="B56" s="38"/>
      <c r="C56" s="30" t="s">
        <v>99</v>
      </c>
      <c r="D56" s="21" t="s">
        <v>100</v>
      </c>
      <c r="E56" s="21">
        <f>80/2</f>
        <v>40</v>
      </c>
      <c r="F56" s="18" t="s">
        <v>68</v>
      </c>
      <c r="G56" s="26">
        <v>12000</v>
      </c>
      <c r="H56" s="27">
        <f t="shared" si="1"/>
        <v>480000</v>
      </c>
    </row>
    <row r="57" spans="1:8" ht="12.75" customHeight="1" x14ac:dyDescent="0.25">
      <c r="A57" s="2"/>
      <c r="B57" s="38"/>
      <c r="C57" s="31" t="s">
        <v>141</v>
      </c>
      <c r="D57" s="18" t="s">
        <v>56</v>
      </c>
      <c r="E57" s="21">
        <v>1000</v>
      </c>
      <c r="F57" s="18" t="s">
        <v>84</v>
      </c>
      <c r="G57" s="26">
        <v>1570</v>
      </c>
      <c r="H57" s="27">
        <f t="shared" si="1"/>
        <v>1570000</v>
      </c>
    </row>
    <row r="58" spans="1:8" ht="12.75" customHeight="1" x14ac:dyDescent="0.25">
      <c r="A58" s="2"/>
      <c r="B58" s="38"/>
      <c r="C58" s="31" t="s">
        <v>101</v>
      </c>
      <c r="D58" s="18" t="s">
        <v>56</v>
      </c>
      <c r="E58" s="24">
        <v>500</v>
      </c>
      <c r="F58" s="21" t="s">
        <v>88</v>
      </c>
      <c r="G58" s="26">
        <v>1880</v>
      </c>
      <c r="H58" s="27">
        <f t="shared" si="1"/>
        <v>940000</v>
      </c>
    </row>
    <row r="59" spans="1:8" ht="12.75" customHeight="1" x14ac:dyDescent="0.25">
      <c r="A59" s="2"/>
      <c r="B59" s="38"/>
      <c r="C59" s="31" t="s">
        <v>102</v>
      </c>
      <c r="D59" s="18" t="s">
        <v>56</v>
      </c>
      <c r="E59" s="21">
        <v>500</v>
      </c>
      <c r="F59" s="21" t="s">
        <v>88</v>
      </c>
      <c r="G59" s="26">
        <v>1000</v>
      </c>
      <c r="H59" s="27">
        <f t="shared" si="1"/>
        <v>500000</v>
      </c>
    </row>
    <row r="60" spans="1:8" ht="12.75" customHeight="1" x14ac:dyDescent="0.25">
      <c r="A60" s="2"/>
      <c r="B60" s="38"/>
      <c r="C60" s="31" t="s">
        <v>103</v>
      </c>
      <c r="D60" s="18" t="s">
        <v>56</v>
      </c>
      <c r="E60" s="21">
        <v>400</v>
      </c>
      <c r="F60" s="21" t="s">
        <v>88</v>
      </c>
      <c r="G60" s="26">
        <v>1000</v>
      </c>
      <c r="H60" s="27">
        <f t="shared" si="1"/>
        <v>400000</v>
      </c>
    </row>
    <row r="61" spans="1:8" ht="12.75" customHeight="1" x14ac:dyDescent="0.25">
      <c r="A61" s="2"/>
      <c r="B61" s="38"/>
      <c r="C61" s="31" t="s">
        <v>104</v>
      </c>
      <c r="D61" s="18" t="s">
        <v>56</v>
      </c>
      <c r="E61" s="21">
        <v>200</v>
      </c>
      <c r="F61" s="21" t="s">
        <v>88</v>
      </c>
      <c r="G61" s="26">
        <v>1400</v>
      </c>
      <c r="H61" s="27">
        <f t="shared" si="1"/>
        <v>280000</v>
      </c>
    </row>
    <row r="62" spans="1:8" ht="12.75" customHeight="1" x14ac:dyDescent="0.25">
      <c r="A62" s="2"/>
      <c r="B62" s="38"/>
      <c r="C62" s="31" t="s">
        <v>105</v>
      </c>
      <c r="D62" s="18" t="s">
        <v>56</v>
      </c>
      <c r="E62" s="21">
        <v>25</v>
      </c>
      <c r="F62" s="18" t="s">
        <v>133</v>
      </c>
      <c r="G62" s="26">
        <v>1500</v>
      </c>
      <c r="H62" s="27">
        <f t="shared" si="1"/>
        <v>37500</v>
      </c>
    </row>
    <row r="63" spans="1:8" ht="12.75" customHeight="1" x14ac:dyDescent="0.25">
      <c r="A63" s="2"/>
      <c r="B63" s="38"/>
      <c r="C63" s="31" t="s">
        <v>106</v>
      </c>
      <c r="D63" s="21" t="s">
        <v>107</v>
      </c>
      <c r="E63" s="21">
        <v>1</v>
      </c>
      <c r="F63" s="18" t="s">
        <v>108</v>
      </c>
      <c r="G63" s="26">
        <v>140000</v>
      </c>
      <c r="H63" s="27">
        <f t="shared" si="1"/>
        <v>140000</v>
      </c>
    </row>
    <row r="64" spans="1:8" ht="12.75" customHeight="1" x14ac:dyDescent="0.25">
      <c r="A64" s="2"/>
      <c r="B64" s="38"/>
      <c r="C64" s="31" t="s">
        <v>109</v>
      </c>
      <c r="D64" s="21" t="s">
        <v>107</v>
      </c>
      <c r="E64" s="21">
        <v>0.5</v>
      </c>
      <c r="F64" s="18" t="s">
        <v>108</v>
      </c>
      <c r="G64" s="26">
        <v>185077</v>
      </c>
      <c r="H64" s="27">
        <f t="shared" si="1"/>
        <v>92538.5</v>
      </c>
    </row>
    <row r="65" spans="1:256" ht="12.75" customHeight="1" x14ac:dyDescent="0.25">
      <c r="A65" s="2"/>
      <c r="B65" s="38"/>
      <c r="C65" s="31" t="s">
        <v>110</v>
      </c>
      <c r="D65" s="21" t="s">
        <v>107</v>
      </c>
      <c r="E65" s="21">
        <v>0.5</v>
      </c>
      <c r="F65" s="18" t="s">
        <v>108</v>
      </c>
      <c r="G65" s="26">
        <v>180000</v>
      </c>
      <c r="H65" s="27">
        <f t="shared" si="1"/>
        <v>90000</v>
      </c>
    </row>
    <row r="66" spans="1:256" ht="12.75" customHeight="1" x14ac:dyDescent="0.25">
      <c r="A66" s="2"/>
      <c r="B66" s="38"/>
      <c r="C66" s="29" t="s">
        <v>111</v>
      </c>
      <c r="D66" s="18"/>
      <c r="E66" s="18"/>
      <c r="F66" s="18"/>
      <c r="G66" s="27"/>
      <c r="H66" s="27">
        <f t="shared" si="1"/>
        <v>0</v>
      </c>
    </row>
    <row r="67" spans="1:256" ht="12.75" customHeight="1" x14ac:dyDescent="0.25">
      <c r="A67" s="2"/>
      <c r="B67" s="38"/>
      <c r="C67" s="31" t="s">
        <v>58</v>
      </c>
      <c r="D67" s="18" t="s">
        <v>56</v>
      </c>
      <c r="E67" s="21">
        <v>1</v>
      </c>
      <c r="F67" s="18" t="s">
        <v>134</v>
      </c>
      <c r="G67" s="19">
        <v>140000</v>
      </c>
      <c r="H67" s="27">
        <f t="shared" si="1"/>
        <v>140000</v>
      </c>
    </row>
    <row r="68" spans="1:256" ht="12.75" customHeight="1" x14ac:dyDescent="0.25">
      <c r="A68" s="2"/>
      <c r="B68" s="38"/>
      <c r="C68" s="32" t="s">
        <v>112</v>
      </c>
      <c r="D68" s="33" t="s">
        <v>113</v>
      </c>
      <c r="E68" s="34">
        <v>1</v>
      </c>
      <c r="F68" s="18" t="s">
        <v>131</v>
      </c>
      <c r="G68" s="15">
        <v>85000</v>
      </c>
      <c r="H68" s="27">
        <f t="shared" si="1"/>
        <v>85000</v>
      </c>
    </row>
    <row r="69" spans="1:256" ht="12.75" customHeight="1" x14ac:dyDescent="0.25">
      <c r="A69" s="2"/>
      <c r="B69" s="38"/>
      <c r="C69" s="32" t="s">
        <v>57</v>
      </c>
      <c r="D69" s="33" t="s">
        <v>113</v>
      </c>
      <c r="E69" s="34">
        <v>1</v>
      </c>
      <c r="F69" s="33" t="s">
        <v>84</v>
      </c>
      <c r="G69" s="22">
        <v>65840</v>
      </c>
      <c r="H69" s="27">
        <f t="shared" si="1"/>
        <v>65840</v>
      </c>
    </row>
    <row r="70" spans="1:256" ht="12.75" customHeight="1" x14ac:dyDescent="0.25">
      <c r="A70" s="2"/>
      <c r="B70" s="38"/>
      <c r="C70" s="29" t="s">
        <v>114</v>
      </c>
      <c r="D70" s="18"/>
      <c r="E70" s="18"/>
      <c r="F70" s="18"/>
      <c r="G70" s="22"/>
      <c r="H70" s="27">
        <f t="shared" si="1"/>
        <v>0</v>
      </c>
    </row>
    <row r="71" spans="1:256" ht="12.75" customHeight="1" x14ac:dyDescent="0.25">
      <c r="A71" s="2"/>
      <c r="B71" s="38"/>
      <c r="C71" s="31" t="s">
        <v>115</v>
      </c>
      <c r="D71" s="21" t="s">
        <v>113</v>
      </c>
      <c r="E71" s="21">
        <v>1</v>
      </c>
      <c r="F71" s="18" t="s">
        <v>135</v>
      </c>
      <c r="G71" s="19">
        <v>112898</v>
      </c>
      <c r="H71" s="27">
        <f t="shared" si="1"/>
        <v>112898</v>
      </c>
    </row>
    <row r="72" spans="1:256" ht="12.75" customHeight="1" x14ac:dyDescent="0.25">
      <c r="A72" s="2"/>
      <c r="B72" s="38"/>
      <c r="C72" s="31" t="s">
        <v>116</v>
      </c>
      <c r="D72" s="21" t="s">
        <v>113</v>
      </c>
      <c r="E72" s="21">
        <v>2</v>
      </c>
      <c r="F72" s="18" t="s">
        <v>135</v>
      </c>
      <c r="G72" s="19">
        <v>23431</v>
      </c>
      <c r="H72" s="27">
        <f t="shared" si="1"/>
        <v>46862</v>
      </c>
    </row>
    <row r="73" spans="1:256" ht="12.75" customHeight="1" x14ac:dyDescent="0.25">
      <c r="A73" s="2"/>
      <c r="B73" s="38"/>
      <c r="C73" s="31" t="s">
        <v>117</v>
      </c>
      <c r="D73" s="21" t="s">
        <v>118</v>
      </c>
      <c r="E73" s="21">
        <v>4</v>
      </c>
      <c r="F73" s="18" t="s">
        <v>135</v>
      </c>
      <c r="G73" s="19">
        <f>50442</f>
        <v>50442</v>
      </c>
      <c r="H73" s="27">
        <f t="shared" si="1"/>
        <v>201768</v>
      </c>
    </row>
    <row r="74" spans="1:256" ht="12.75" customHeight="1" x14ac:dyDescent="0.25">
      <c r="A74" s="2"/>
      <c r="B74" s="38"/>
      <c r="C74" s="31" t="s">
        <v>119</v>
      </c>
      <c r="D74" s="21" t="s">
        <v>113</v>
      </c>
      <c r="E74" s="21">
        <v>1</v>
      </c>
      <c r="F74" s="18" t="s">
        <v>135</v>
      </c>
      <c r="G74" s="19">
        <f>71102*1.19</f>
        <v>84611.37999999999</v>
      </c>
      <c r="H74" s="27">
        <f t="shared" si="1"/>
        <v>84611.37999999999</v>
      </c>
    </row>
    <row r="75" spans="1:256" s="5" customFormat="1" ht="13.5" customHeight="1" x14ac:dyDescent="0.25">
      <c r="A75" s="40"/>
      <c r="B75" s="44"/>
      <c r="C75" s="77" t="s">
        <v>30</v>
      </c>
      <c r="D75" s="81"/>
      <c r="E75" s="81"/>
      <c r="F75" s="81"/>
      <c r="G75" s="82"/>
      <c r="H75" s="76">
        <f>SUM(H47:H74)</f>
        <v>15580723.326361591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ht="12" customHeight="1" x14ac:dyDescent="0.25">
      <c r="A76" s="2"/>
      <c r="B76" s="38"/>
      <c r="C76" s="41"/>
      <c r="D76" s="41"/>
      <c r="E76" s="41"/>
      <c r="F76" s="63"/>
      <c r="G76" s="58"/>
      <c r="H76" s="58"/>
    </row>
    <row r="77" spans="1:256" ht="12" customHeight="1" x14ac:dyDescent="0.25">
      <c r="A77" s="2"/>
      <c r="B77" s="38"/>
      <c r="C77" s="68" t="s">
        <v>31</v>
      </c>
      <c r="D77" s="43"/>
      <c r="E77" s="43"/>
      <c r="F77" s="43"/>
      <c r="G77" s="42"/>
      <c r="H77" s="42"/>
    </row>
    <row r="78" spans="1:256" ht="24" customHeight="1" x14ac:dyDescent="0.25">
      <c r="A78" s="2"/>
      <c r="B78" s="38"/>
      <c r="C78" s="77" t="s">
        <v>32</v>
      </c>
      <c r="D78" s="73" t="s">
        <v>28</v>
      </c>
      <c r="E78" s="73" t="s">
        <v>29</v>
      </c>
      <c r="F78" s="79" t="s">
        <v>17</v>
      </c>
      <c r="G78" s="73" t="s">
        <v>18</v>
      </c>
      <c r="H78" s="79" t="s">
        <v>19</v>
      </c>
    </row>
    <row r="79" spans="1:256" ht="12.75" customHeight="1" x14ac:dyDescent="0.25">
      <c r="A79" s="2"/>
      <c r="B79" s="38"/>
      <c r="C79" s="35" t="s">
        <v>122</v>
      </c>
      <c r="D79" s="33" t="s">
        <v>128</v>
      </c>
      <c r="E79" s="36">
        <v>6000</v>
      </c>
      <c r="F79" s="37" t="s">
        <v>123</v>
      </c>
      <c r="G79" s="19">
        <v>1000</v>
      </c>
      <c r="H79" s="14">
        <f t="shared" ref="H79" si="2">+G79*E79</f>
        <v>6000000</v>
      </c>
    </row>
    <row r="80" spans="1:256" ht="12.75" customHeight="1" x14ac:dyDescent="0.25">
      <c r="A80" s="2"/>
      <c r="B80" s="38"/>
      <c r="C80" s="32" t="s">
        <v>124</v>
      </c>
      <c r="D80" s="33" t="s">
        <v>125</v>
      </c>
      <c r="E80" s="33">
        <v>1</v>
      </c>
      <c r="F80" s="37" t="s">
        <v>108</v>
      </c>
      <c r="G80" s="19">
        <v>100000</v>
      </c>
      <c r="H80" s="19">
        <f t="shared" ref="H80" si="3">G80*E80</f>
        <v>100000</v>
      </c>
    </row>
    <row r="81" spans="1:256" ht="13.5" customHeight="1" x14ac:dyDescent="0.25">
      <c r="A81" s="2"/>
      <c r="B81" s="38"/>
      <c r="C81" s="77" t="s">
        <v>33</v>
      </c>
      <c r="D81" s="74"/>
      <c r="E81" s="74"/>
      <c r="F81" s="74"/>
      <c r="G81" s="75"/>
      <c r="H81" s="76">
        <f>SUM(H79:H80)</f>
        <v>6100000</v>
      </c>
    </row>
    <row r="82" spans="1:256" ht="12" customHeight="1" x14ac:dyDescent="0.25">
      <c r="A82" s="2"/>
      <c r="B82" s="38"/>
      <c r="C82" s="41"/>
      <c r="D82" s="41"/>
      <c r="E82" s="41"/>
      <c r="F82" s="41"/>
      <c r="G82" s="58"/>
      <c r="H82" s="58"/>
    </row>
    <row r="83" spans="1:256" s="8" customFormat="1" ht="12" customHeight="1" x14ac:dyDescent="0.2">
      <c r="A83" s="6"/>
      <c r="B83" s="39"/>
      <c r="C83" s="111" t="s">
        <v>34</v>
      </c>
      <c r="D83" s="112"/>
      <c r="E83" s="112"/>
      <c r="F83" s="112"/>
      <c r="G83" s="112"/>
      <c r="H83" s="113">
        <f>H33+H43+H75+H81</f>
        <v>31537223.326361589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</row>
    <row r="84" spans="1:256" s="8" customFormat="1" ht="12" customHeight="1" x14ac:dyDescent="0.2">
      <c r="A84" s="6"/>
      <c r="B84" s="39"/>
      <c r="C84" s="114" t="s">
        <v>35</v>
      </c>
      <c r="D84" s="46"/>
      <c r="E84" s="46"/>
      <c r="F84" s="46"/>
      <c r="G84" s="46"/>
      <c r="H84" s="115">
        <f>H83*0.05</f>
        <v>1576861.1663180795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</row>
    <row r="85" spans="1:256" s="8" customFormat="1" ht="12" customHeight="1" x14ac:dyDescent="0.2">
      <c r="A85" s="6"/>
      <c r="B85" s="39"/>
      <c r="C85" s="116" t="s">
        <v>36</v>
      </c>
      <c r="D85" s="45"/>
      <c r="E85" s="45"/>
      <c r="F85" s="45"/>
      <c r="G85" s="45"/>
      <c r="H85" s="117">
        <f>H84+H83</f>
        <v>33114084.49267967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</row>
    <row r="86" spans="1:256" s="8" customFormat="1" ht="12" customHeight="1" x14ac:dyDescent="0.2">
      <c r="A86" s="6"/>
      <c r="B86" s="39"/>
      <c r="C86" s="114" t="s">
        <v>37</v>
      </c>
      <c r="D86" s="46"/>
      <c r="E86" s="46"/>
      <c r="F86" s="46"/>
      <c r="G86" s="46"/>
      <c r="H86" s="115">
        <f>H12</f>
        <v>42500000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s="8" customFormat="1" ht="12" customHeight="1" x14ac:dyDescent="0.2">
      <c r="A87" s="6"/>
      <c r="B87" s="39"/>
      <c r="C87" s="118" t="s">
        <v>38</v>
      </c>
      <c r="D87" s="119"/>
      <c r="E87" s="119"/>
      <c r="F87" s="119"/>
      <c r="G87" s="119"/>
      <c r="H87" s="120">
        <f>H86-H85</f>
        <v>9385915.5073203295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</row>
    <row r="88" spans="1:256" s="86" customFormat="1" ht="12" customHeight="1" x14ac:dyDescent="0.15">
      <c r="A88" s="83"/>
      <c r="B88" s="48"/>
      <c r="C88" s="49" t="s">
        <v>136</v>
      </c>
      <c r="D88" s="47"/>
      <c r="E88" s="47"/>
      <c r="F88" s="47"/>
      <c r="G88" s="47"/>
      <c r="H88" s="84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  <c r="IG88" s="85"/>
      <c r="IH88" s="85"/>
      <c r="II88" s="85"/>
      <c r="IJ88" s="85"/>
      <c r="IK88" s="85"/>
      <c r="IL88" s="85"/>
      <c r="IM88" s="85"/>
      <c r="IN88" s="85"/>
      <c r="IO88" s="85"/>
      <c r="IP88" s="85"/>
      <c r="IQ88" s="85"/>
      <c r="IR88" s="85"/>
      <c r="IS88" s="85"/>
      <c r="IT88" s="85"/>
      <c r="IU88" s="85"/>
      <c r="IV88" s="85"/>
    </row>
    <row r="89" spans="1:256" s="86" customFormat="1" ht="12.75" customHeight="1" thickBot="1" x14ac:dyDescent="0.2">
      <c r="A89" s="83"/>
      <c r="B89" s="48"/>
      <c r="C89" s="50"/>
      <c r="D89" s="47"/>
      <c r="E89" s="47"/>
      <c r="F89" s="47"/>
      <c r="G89" s="47"/>
      <c r="H89" s="84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  <c r="IG89" s="85"/>
      <c r="IH89" s="85"/>
      <c r="II89" s="85"/>
      <c r="IJ89" s="85"/>
      <c r="IK89" s="85"/>
      <c r="IL89" s="85"/>
      <c r="IM89" s="85"/>
      <c r="IN89" s="85"/>
      <c r="IO89" s="85"/>
      <c r="IP89" s="85"/>
      <c r="IQ89" s="85"/>
      <c r="IR89" s="85"/>
      <c r="IS89" s="85"/>
      <c r="IT89" s="85"/>
      <c r="IU89" s="85"/>
      <c r="IV89" s="85"/>
    </row>
    <row r="90" spans="1:256" s="86" customFormat="1" ht="12" customHeight="1" x14ac:dyDescent="0.15">
      <c r="A90" s="83"/>
      <c r="B90" s="48"/>
      <c r="C90" s="89" t="s">
        <v>129</v>
      </c>
      <c r="D90" s="90"/>
      <c r="E90" s="90"/>
      <c r="F90" s="90"/>
      <c r="G90" s="91"/>
      <c r="H90" s="84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85"/>
      <c r="GZ90" s="85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85"/>
      <c r="IB90" s="85"/>
      <c r="IC90" s="85"/>
      <c r="ID90" s="85"/>
      <c r="IE90" s="85"/>
      <c r="IF90" s="85"/>
      <c r="IG90" s="85"/>
      <c r="IH90" s="85"/>
      <c r="II90" s="85"/>
      <c r="IJ90" s="85"/>
      <c r="IK90" s="85"/>
      <c r="IL90" s="85"/>
      <c r="IM90" s="85"/>
      <c r="IN90" s="85"/>
      <c r="IO90" s="85"/>
      <c r="IP90" s="85"/>
      <c r="IQ90" s="85"/>
      <c r="IR90" s="85"/>
      <c r="IS90" s="85"/>
      <c r="IT90" s="85"/>
      <c r="IU90" s="85"/>
      <c r="IV90" s="85"/>
    </row>
    <row r="91" spans="1:256" s="86" customFormat="1" ht="12" customHeight="1" x14ac:dyDescent="0.15">
      <c r="A91" s="83"/>
      <c r="B91" s="48"/>
      <c r="C91" s="92" t="s">
        <v>39</v>
      </c>
      <c r="D91" s="48"/>
      <c r="E91" s="48"/>
      <c r="F91" s="48"/>
      <c r="G91" s="93"/>
      <c r="H91" s="84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  <c r="GB91" s="85"/>
      <c r="GC91" s="85"/>
      <c r="GD91" s="85"/>
      <c r="GE91" s="85"/>
      <c r="GF91" s="85"/>
      <c r="GG91" s="85"/>
      <c r="GH91" s="85"/>
      <c r="GI91" s="85"/>
      <c r="GJ91" s="85"/>
      <c r="GK91" s="85"/>
      <c r="GL91" s="85"/>
      <c r="GM91" s="85"/>
      <c r="GN91" s="85"/>
      <c r="GO91" s="85"/>
      <c r="GP91" s="85"/>
      <c r="GQ91" s="85"/>
      <c r="GR91" s="85"/>
      <c r="GS91" s="85"/>
      <c r="GT91" s="85"/>
      <c r="GU91" s="85"/>
      <c r="GV91" s="85"/>
      <c r="GW91" s="85"/>
      <c r="GX91" s="85"/>
      <c r="GY91" s="85"/>
      <c r="GZ91" s="85"/>
      <c r="HA91" s="85"/>
      <c r="HB91" s="85"/>
      <c r="HC91" s="85"/>
      <c r="HD91" s="85"/>
      <c r="HE91" s="85"/>
      <c r="HF91" s="85"/>
      <c r="HG91" s="85"/>
      <c r="HH91" s="85"/>
      <c r="HI91" s="85"/>
      <c r="HJ91" s="85"/>
      <c r="HK91" s="85"/>
      <c r="HL91" s="85"/>
      <c r="HM91" s="85"/>
      <c r="HN91" s="85"/>
      <c r="HO91" s="85"/>
      <c r="HP91" s="85"/>
      <c r="HQ91" s="85"/>
      <c r="HR91" s="85"/>
      <c r="HS91" s="85"/>
      <c r="HT91" s="85"/>
      <c r="HU91" s="85"/>
      <c r="HV91" s="85"/>
      <c r="HW91" s="85"/>
      <c r="HX91" s="85"/>
      <c r="HY91" s="85"/>
      <c r="HZ91" s="85"/>
      <c r="IA91" s="85"/>
      <c r="IB91" s="85"/>
      <c r="IC91" s="85"/>
      <c r="ID91" s="85"/>
      <c r="IE91" s="85"/>
      <c r="IF91" s="85"/>
      <c r="IG91" s="85"/>
      <c r="IH91" s="85"/>
      <c r="II91" s="85"/>
      <c r="IJ91" s="85"/>
      <c r="IK91" s="85"/>
      <c r="IL91" s="85"/>
      <c r="IM91" s="85"/>
      <c r="IN91" s="85"/>
      <c r="IO91" s="85"/>
      <c r="IP91" s="85"/>
      <c r="IQ91" s="85"/>
      <c r="IR91" s="85"/>
      <c r="IS91" s="85"/>
      <c r="IT91" s="85"/>
      <c r="IU91" s="85"/>
      <c r="IV91" s="85"/>
    </row>
    <row r="92" spans="1:256" s="86" customFormat="1" ht="12" customHeight="1" x14ac:dyDescent="0.15">
      <c r="A92" s="83"/>
      <c r="B92" s="48"/>
      <c r="C92" s="92" t="s">
        <v>40</v>
      </c>
      <c r="D92" s="48"/>
      <c r="E92" s="48"/>
      <c r="F92" s="48"/>
      <c r="G92" s="93"/>
      <c r="H92" s="84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  <c r="GB92" s="85"/>
      <c r="GC92" s="85"/>
      <c r="GD92" s="85"/>
      <c r="GE92" s="85"/>
      <c r="GF92" s="85"/>
      <c r="GG92" s="85"/>
      <c r="GH92" s="85"/>
      <c r="GI92" s="85"/>
      <c r="GJ92" s="85"/>
      <c r="GK92" s="85"/>
      <c r="GL92" s="85"/>
      <c r="GM92" s="85"/>
      <c r="GN92" s="85"/>
      <c r="GO92" s="85"/>
      <c r="GP92" s="85"/>
      <c r="GQ92" s="85"/>
      <c r="GR92" s="85"/>
      <c r="GS92" s="85"/>
      <c r="GT92" s="85"/>
      <c r="GU92" s="85"/>
      <c r="GV92" s="85"/>
      <c r="GW92" s="85"/>
      <c r="GX92" s="85"/>
      <c r="GY92" s="85"/>
      <c r="GZ92" s="85"/>
      <c r="HA92" s="85"/>
      <c r="HB92" s="85"/>
      <c r="HC92" s="85"/>
      <c r="HD92" s="85"/>
      <c r="HE92" s="85"/>
      <c r="HF92" s="85"/>
      <c r="HG92" s="85"/>
      <c r="HH92" s="85"/>
      <c r="HI92" s="85"/>
      <c r="HJ92" s="85"/>
      <c r="HK92" s="85"/>
      <c r="HL92" s="85"/>
      <c r="HM92" s="85"/>
      <c r="HN92" s="85"/>
      <c r="HO92" s="85"/>
      <c r="HP92" s="85"/>
      <c r="HQ92" s="85"/>
      <c r="HR92" s="85"/>
      <c r="HS92" s="85"/>
      <c r="HT92" s="85"/>
      <c r="HU92" s="85"/>
      <c r="HV92" s="85"/>
      <c r="HW92" s="85"/>
      <c r="HX92" s="85"/>
      <c r="HY92" s="85"/>
      <c r="HZ92" s="85"/>
      <c r="IA92" s="85"/>
      <c r="IB92" s="85"/>
      <c r="IC92" s="85"/>
      <c r="ID92" s="85"/>
      <c r="IE92" s="85"/>
      <c r="IF92" s="85"/>
      <c r="IG92" s="85"/>
      <c r="IH92" s="85"/>
      <c r="II92" s="85"/>
      <c r="IJ92" s="85"/>
      <c r="IK92" s="85"/>
      <c r="IL92" s="85"/>
      <c r="IM92" s="85"/>
      <c r="IN92" s="85"/>
      <c r="IO92" s="85"/>
      <c r="IP92" s="85"/>
      <c r="IQ92" s="85"/>
      <c r="IR92" s="85"/>
      <c r="IS92" s="85"/>
      <c r="IT92" s="85"/>
      <c r="IU92" s="85"/>
      <c r="IV92" s="85"/>
    </row>
    <row r="93" spans="1:256" s="86" customFormat="1" ht="12" customHeight="1" x14ac:dyDescent="0.15">
      <c r="A93" s="83"/>
      <c r="B93" s="48"/>
      <c r="C93" s="92" t="s">
        <v>41</v>
      </c>
      <c r="D93" s="48"/>
      <c r="E93" s="48"/>
      <c r="F93" s="48"/>
      <c r="G93" s="93"/>
      <c r="H93" s="84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85"/>
      <c r="FW93" s="85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  <c r="GI93" s="85"/>
      <c r="GJ93" s="85"/>
      <c r="GK93" s="85"/>
      <c r="GL93" s="85"/>
      <c r="GM93" s="85"/>
      <c r="GN93" s="85"/>
      <c r="GO93" s="85"/>
      <c r="GP93" s="85"/>
      <c r="GQ93" s="85"/>
      <c r="GR93" s="85"/>
      <c r="GS93" s="85"/>
      <c r="GT93" s="85"/>
      <c r="GU93" s="85"/>
      <c r="GV93" s="85"/>
      <c r="GW93" s="85"/>
      <c r="GX93" s="85"/>
      <c r="GY93" s="85"/>
      <c r="GZ93" s="85"/>
      <c r="HA93" s="85"/>
      <c r="HB93" s="85"/>
      <c r="HC93" s="85"/>
      <c r="HD93" s="85"/>
      <c r="HE93" s="85"/>
      <c r="HF93" s="85"/>
      <c r="HG93" s="85"/>
      <c r="HH93" s="85"/>
      <c r="HI93" s="85"/>
      <c r="HJ93" s="85"/>
      <c r="HK93" s="85"/>
      <c r="HL93" s="85"/>
      <c r="HM93" s="85"/>
      <c r="HN93" s="85"/>
      <c r="HO93" s="85"/>
      <c r="HP93" s="85"/>
      <c r="HQ93" s="85"/>
      <c r="HR93" s="85"/>
      <c r="HS93" s="85"/>
      <c r="HT93" s="85"/>
      <c r="HU93" s="85"/>
      <c r="HV93" s="85"/>
      <c r="HW93" s="85"/>
      <c r="HX93" s="85"/>
      <c r="HY93" s="85"/>
      <c r="HZ93" s="85"/>
      <c r="IA93" s="85"/>
      <c r="IB93" s="85"/>
      <c r="IC93" s="85"/>
      <c r="ID93" s="85"/>
      <c r="IE93" s="85"/>
      <c r="IF93" s="85"/>
      <c r="IG93" s="85"/>
      <c r="IH93" s="85"/>
      <c r="II93" s="85"/>
      <c r="IJ93" s="85"/>
      <c r="IK93" s="85"/>
      <c r="IL93" s="85"/>
      <c r="IM93" s="85"/>
      <c r="IN93" s="85"/>
      <c r="IO93" s="85"/>
      <c r="IP93" s="85"/>
      <c r="IQ93" s="85"/>
      <c r="IR93" s="85"/>
      <c r="IS93" s="85"/>
      <c r="IT93" s="85"/>
      <c r="IU93" s="85"/>
      <c r="IV93" s="85"/>
    </row>
    <row r="94" spans="1:256" s="86" customFormat="1" ht="12" customHeight="1" x14ac:dyDescent="0.15">
      <c r="A94" s="83"/>
      <c r="B94" s="48"/>
      <c r="C94" s="92" t="s">
        <v>42</v>
      </c>
      <c r="D94" s="48"/>
      <c r="E94" s="48"/>
      <c r="F94" s="48"/>
      <c r="G94" s="93"/>
      <c r="H94" s="84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85"/>
      <c r="FW94" s="85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  <c r="GI94" s="85"/>
      <c r="GJ94" s="85"/>
      <c r="GK94" s="85"/>
      <c r="GL94" s="85"/>
      <c r="GM94" s="85"/>
      <c r="GN94" s="85"/>
      <c r="GO94" s="85"/>
      <c r="GP94" s="85"/>
      <c r="GQ94" s="85"/>
      <c r="GR94" s="85"/>
      <c r="GS94" s="85"/>
      <c r="GT94" s="85"/>
      <c r="GU94" s="85"/>
      <c r="GV94" s="85"/>
      <c r="GW94" s="85"/>
      <c r="GX94" s="85"/>
      <c r="GY94" s="85"/>
      <c r="GZ94" s="85"/>
      <c r="HA94" s="85"/>
      <c r="HB94" s="85"/>
      <c r="HC94" s="85"/>
      <c r="HD94" s="85"/>
      <c r="HE94" s="85"/>
      <c r="HF94" s="85"/>
      <c r="HG94" s="85"/>
      <c r="HH94" s="85"/>
      <c r="HI94" s="85"/>
      <c r="HJ94" s="85"/>
      <c r="HK94" s="85"/>
      <c r="HL94" s="85"/>
      <c r="HM94" s="85"/>
      <c r="HN94" s="85"/>
      <c r="HO94" s="85"/>
      <c r="HP94" s="85"/>
      <c r="HQ94" s="85"/>
      <c r="HR94" s="85"/>
      <c r="HS94" s="85"/>
      <c r="HT94" s="85"/>
      <c r="HU94" s="85"/>
      <c r="HV94" s="85"/>
      <c r="HW94" s="85"/>
      <c r="HX94" s="85"/>
      <c r="HY94" s="85"/>
      <c r="HZ94" s="85"/>
      <c r="IA94" s="85"/>
      <c r="IB94" s="85"/>
      <c r="IC94" s="85"/>
      <c r="ID94" s="85"/>
      <c r="IE94" s="85"/>
      <c r="IF94" s="85"/>
      <c r="IG94" s="85"/>
      <c r="IH94" s="85"/>
      <c r="II94" s="85"/>
      <c r="IJ94" s="85"/>
      <c r="IK94" s="85"/>
      <c r="IL94" s="85"/>
      <c r="IM94" s="85"/>
      <c r="IN94" s="85"/>
      <c r="IO94" s="85"/>
      <c r="IP94" s="85"/>
      <c r="IQ94" s="85"/>
      <c r="IR94" s="85"/>
      <c r="IS94" s="85"/>
      <c r="IT94" s="85"/>
      <c r="IU94" s="85"/>
      <c r="IV94" s="85"/>
    </row>
    <row r="95" spans="1:256" s="86" customFormat="1" ht="12" customHeight="1" x14ac:dyDescent="0.15">
      <c r="A95" s="83"/>
      <c r="B95" s="48"/>
      <c r="C95" s="92" t="s">
        <v>43</v>
      </c>
      <c r="D95" s="48"/>
      <c r="E95" s="48"/>
      <c r="F95" s="48"/>
      <c r="G95" s="93"/>
      <c r="H95" s="84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85"/>
      <c r="FG95" s="85"/>
      <c r="FH95" s="85"/>
      <c r="FI95" s="85"/>
      <c r="FJ95" s="85"/>
      <c r="FK95" s="85"/>
      <c r="FL95" s="85"/>
      <c r="FM95" s="85"/>
      <c r="FN95" s="85"/>
      <c r="FO95" s="85"/>
      <c r="FP95" s="85"/>
      <c r="FQ95" s="85"/>
      <c r="FR95" s="85"/>
      <c r="FS95" s="85"/>
      <c r="FT95" s="85"/>
      <c r="FU95" s="85"/>
      <c r="FV95" s="85"/>
      <c r="FW95" s="85"/>
      <c r="FX95" s="85"/>
      <c r="FY95" s="85"/>
      <c r="FZ95" s="85"/>
      <c r="GA95" s="85"/>
      <c r="GB95" s="85"/>
      <c r="GC95" s="85"/>
      <c r="GD95" s="85"/>
      <c r="GE95" s="85"/>
      <c r="GF95" s="85"/>
      <c r="GG95" s="85"/>
      <c r="GH95" s="85"/>
      <c r="GI95" s="85"/>
      <c r="GJ95" s="85"/>
      <c r="GK95" s="85"/>
      <c r="GL95" s="85"/>
      <c r="GM95" s="85"/>
      <c r="GN95" s="85"/>
      <c r="GO95" s="85"/>
      <c r="GP95" s="85"/>
      <c r="GQ95" s="85"/>
      <c r="GR95" s="85"/>
      <c r="GS95" s="85"/>
      <c r="GT95" s="85"/>
      <c r="GU95" s="85"/>
      <c r="GV95" s="85"/>
      <c r="GW95" s="85"/>
      <c r="GX95" s="85"/>
      <c r="GY95" s="85"/>
      <c r="GZ95" s="85"/>
      <c r="HA95" s="85"/>
      <c r="HB95" s="85"/>
      <c r="HC95" s="85"/>
      <c r="HD95" s="85"/>
      <c r="HE95" s="85"/>
      <c r="HF95" s="85"/>
      <c r="HG95" s="85"/>
      <c r="HH95" s="85"/>
      <c r="HI95" s="85"/>
      <c r="HJ95" s="85"/>
      <c r="HK95" s="85"/>
      <c r="HL95" s="85"/>
      <c r="HM95" s="85"/>
      <c r="HN95" s="85"/>
      <c r="HO95" s="85"/>
      <c r="HP95" s="85"/>
      <c r="HQ95" s="85"/>
      <c r="HR95" s="85"/>
      <c r="HS95" s="85"/>
      <c r="HT95" s="85"/>
      <c r="HU95" s="85"/>
      <c r="HV95" s="85"/>
      <c r="HW95" s="85"/>
      <c r="HX95" s="85"/>
      <c r="HY95" s="85"/>
      <c r="HZ95" s="85"/>
      <c r="IA95" s="85"/>
      <c r="IB95" s="85"/>
      <c r="IC95" s="85"/>
      <c r="ID95" s="85"/>
      <c r="IE95" s="85"/>
      <c r="IF95" s="85"/>
      <c r="IG95" s="85"/>
      <c r="IH95" s="85"/>
      <c r="II95" s="85"/>
      <c r="IJ95" s="85"/>
      <c r="IK95" s="85"/>
      <c r="IL95" s="85"/>
      <c r="IM95" s="85"/>
      <c r="IN95" s="85"/>
      <c r="IO95" s="85"/>
      <c r="IP95" s="85"/>
      <c r="IQ95" s="85"/>
      <c r="IR95" s="85"/>
      <c r="IS95" s="85"/>
      <c r="IT95" s="85"/>
      <c r="IU95" s="85"/>
      <c r="IV95" s="85"/>
    </row>
    <row r="96" spans="1:256" s="86" customFormat="1" ht="12.75" customHeight="1" thickBot="1" x14ac:dyDescent="0.2">
      <c r="A96" s="83"/>
      <c r="B96" s="48"/>
      <c r="C96" s="94" t="s">
        <v>44</v>
      </c>
      <c r="D96" s="95"/>
      <c r="E96" s="95"/>
      <c r="F96" s="95"/>
      <c r="G96" s="96"/>
      <c r="H96" s="84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85"/>
      <c r="FD96" s="85"/>
      <c r="FE96" s="85"/>
      <c r="FF96" s="85"/>
      <c r="FG96" s="85"/>
      <c r="FH96" s="85"/>
      <c r="FI96" s="85"/>
      <c r="FJ96" s="85"/>
      <c r="FK96" s="85"/>
      <c r="FL96" s="85"/>
      <c r="FM96" s="85"/>
      <c r="FN96" s="85"/>
      <c r="FO96" s="85"/>
      <c r="FP96" s="85"/>
      <c r="FQ96" s="85"/>
      <c r="FR96" s="85"/>
      <c r="FS96" s="85"/>
      <c r="FT96" s="85"/>
      <c r="FU96" s="85"/>
      <c r="FV96" s="85"/>
      <c r="FW96" s="85"/>
      <c r="FX96" s="85"/>
      <c r="FY96" s="85"/>
      <c r="FZ96" s="85"/>
      <c r="GA96" s="85"/>
      <c r="GB96" s="85"/>
      <c r="GC96" s="85"/>
      <c r="GD96" s="85"/>
      <c r="GE96" s="85"/>
      <c r="GF96" s="85"/>
      <c r="GG96" s="85"/>
      <c r="GH96" s="85"/>
      <c r="GI96" s="85"/>
      <c r="GJ96" s="85"/>
      <c r="GK96" s="85"/>
      <c r="GL96" s="85"/>
      <c r="GM96" s="85"/>
      <c r="GN96" s="85"/>
      <c r="GO96" s="85"/>
      <c r="GP96" s="85"/>
      <c r="GQ96" s="85"/>
      <c r="GR96" s="85"/>
      <c r="GS96" s="85"/>
      <c r="GT96" s="85"/>
      <c r="GU96" s="85"/>
      <c r="GV96" s="85"/>
      <c r="GW96" s="85"/>
      <c r="GX96" s="85"/>
      <c r="GY96" s="85"/>
      <c r="GZ96" s="85"/>
      <c r="HA96" s="85"/>
      <c r="HB96" s="85"/>
      <c r="HC96" s="85"/>
      <c r="HD96" s="85"/>
      <c r="HE96" s="85"/>
      <c r="HF96" s="85"/>
      <c r="HG96" s="85"/>
      <c r="HH96" s="85"/>
      <c r="HI96" s="85"/>
      <c r="HJ96" s="85"/>
      <c r="HK96" s="85"/>
      <c r="HL96" s="85"/>
      <c r="HM96" s="85"/>
      <c r="HN96" s="85"/>
      <c r="HO96" s="85"/>
      <c r="HP96" s="85"/>
      <c r="HQ96" s="85"/>
      <c r="HR96" s="85"/>
      <c r="HS96" s="85"/>
      <c r="HT96" s="85"/>
      <c r="HU96" s="85"/>
      <c r="HV96" s="85"/>
      <c r="HW96" s="85"/>
      <c r="HX96" s="85"/>
      <c r="HY96" s="85"/>
      <c r="HZ96" s="85"/>
      <c r="IA96" s="85"/>
      <c r="IB96" s="85"/>
      <c r="IC96" s="85"/>
      <c r="ID96" s="85"/>
      <c r="IE96" s="85"/>
      <c r="IF96" s="85"/>
      <c r="IG96" s="85"/>
      <c r="IH96" s="85"/>
      <c r="II96" s="85"/>
      <c r="IJ96" s="85"/>
      <c r="IK96" s="85"/>
      <c r="IL96" s="85"/>
      <c r="IM96" s="85"/>
      <c r="IN96" s="85"/>
      <c r="IO96" s="85"/>
      <c r="IP96" s="85"/>
      <c r="IQ96" s="85"/>
      <c r="IR96" s="85"/>
      <c r="IS96" s="85"/>
      <c r="IT96" s="85"/>
      <c r="IU96" s="85"/>
      <c r="IV96" s="85"/>
    </row>
    <row r="97" spans="1:256" s="86" customFormat="1" ht="12.75" customHeight="1" x14ac:dyDescent="0.15">
      <c r="A97" s="83"/>
      <c r="B97" s="48"/>
      <c r="C97" s="50"/>
      <c r="D97" s="48"/>
      <c r="E97" s="48"/>
      <c r="F97" s="48"/>
      <c r="G97" s="48"/>
      <c r="H97" s="84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5"/>
      <c r="EV97" s="85"/>
      <c r="EW97" s="85"/>
      <c r="EX97" s="85"/>
      <c r="EY97" s="85"/>
      <c r="EZ97" s="85"/>
      <c r="FA97" s="85"/>
      <c r="FB97" s="85"/>
      <c r="FC97" s="85"/>
      <c r="FD97" s="85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85"/>
      <c r="FW97" s="85"/>
      <c r="FX97" s="85"/>
      <c r="FY97" s="85"/>
      <c r="FZ97" s="85"/>
      <c r="GA97" s="85"/>
      <c r="GB97" s="85"/>
      <c r="GC97" s="85"/>
      <c r="GD97" s="85"/>
      <c r="GE97" s="85"/>
      <c r="GF97" s="85"/>
      <c r="GG97" s="85"/>
      <c r="GH97" s="85"/>
      <c r="GI97" s="85"/>
      <c r="GJ97" s="85"/>
      <c r="GK97" s="85"/>
      <c r="GL97" s="85"/>
      <c r="GM97" s="85"/>
      <c r="GN97" s="85"/>
      <c r="GO97" s="85"/>
      <c r="GP97" s="85"/>
      <c r="GQ97" s="85"/>
      <c r="GR97" s="85"/>
      <c r="GS97" s="85"/>
      <c r="GT97" s="85"/>
      <c r="GU97" s="85"/>
      <c r="GV97" s="85"/>
      <c r="GW97" s="85"/>
      <c r="GX97" s="85"/>
      <c r="GY97" s="85"/>
      <c r="GZ97" s="85"/>
      <c r="HA97" s="85"/>
      <c r="HB97" s="85"/>
      <c r="HC97" s="85"/>
      <c r="HD97" s="85"/>
      <c r="HE97" s="85"/>
      <c r="HF97" s="85"/>
      <c r="HG97" s="85"/>
      <c r="HH97" s="85"/>
      <c r="HI97" s="85"/>
      <c r="HJ97" s="85"/>
      <c r="HK97" s="85"/>
      <c r="HL97" s="85"/>
      <c r="HM97" s="85"/>
      <c r="HN97" s="85"/>
      <c r="HO97" s="85"/>
      <c r="HP97" s="85"/>
      <c r="HQ97" s="85"/>
      <c r="HR97" s="85"/>
      <c r="HS97" s="85"/>
      <c r="HT97" s="85"/>
      <c r="HU97" s="85"/>
      <c r="HV97" s="85"/>
      <c r="HW97" s="85"/>
      <c r="HX97" s="85"/>
      <c r="HY97" s="85"/>
      <c r="HZ97" s="85"/>
      <c r="IA97" s="85"/>
      <c r="IB97" s="85"/>
      <c r="IC97" s="85"/>
      <c r="ID97" s="85"/>
      <c r="IE97" s="85"/>
      <c r="IF97" s="85"/>
      <c r="IG97" s="85"/>
      <c r="IH97" s="85"/>
      <c r="II97" s="85"/>
      <c r="IJ97" s="85"/>
      <c r="IK97" s="85"/>
      <c r="IL97" s="85"/>
      <c r="IM97" s="85"/>
      <c r="IN97" s="85"/>
      <c r="IO97" s="85"/>
      <c r="IP97" s="85"/>
      <c r="IQ97" s="85"/>
      <c r="IR97" s="85"/>
      <c r="IS97" s="85"/>
      <c r="IT97" s="85"/>
      <c r="IU97" s="85"/>
      <c r="IV97" s="85"/>
    </row>
    <row r="98" spans="1:256" s="86" customFormat="1" ht="15" customHeight="1" x14ac:dyDescent="0.15">
      <c r="A98" s="83"/>
      <c r="B98" s="48"/>
      <c r="C98" s="121" t="s">
        <v>45</v>
      </c>
      <c r="D98" s="121"/>
      <c r="E98" s="97"/>
      <c r="F98" s="51"/>
      <c r="G98" s="51"/>
      <c r="H98" s="84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85"/>
      <c r="FW98" s="85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  <c r="GI98" s="85"/>
      <c r="GJ98" s="85"/>
      <c r="GK98" s="85"/>
      <c r="GL98" s="85"/>
      <c r="GM98" s="85"/>
      <c r="GN98" s="85"/>
      <c r="GO98" s="85"/>
      <c r="GP98" s="85"/>
      <c r="GQ98" s="85"/>
      <c r="GR98" s="85"/>
      <c r="GS98" s="85"/>
      <c r="GT98" s="85"/>
      <c r="GU98" s="85"/>
      <c r="GV98" s="85"/>
      <c r="GW98" s="85"/>
      <c r="GX98" s="85"/>
      <c r="GY98" s="85"/>
      <c r="GZ98" s="85"/>
      <c r="HA98" s="85"/>
      <c r="HB98" s="85"/>
      <c r="HC98" s="85"/>
      <c r="HD98" s="85"/>
      <c r="HE98" s="85"/>
      <c r="HF98" s="85"/>
      <c r="HG98" s="85"/>
      <c r="HH98" s="85"/>
      <c r="HI98" s="85"/>
      <c r="HJ98" s="85"/>
      <c r="HK98" s="85"/>
      <c r="HL98" s="85"/>
      <c r="HM98" s="85"/>
      <c r="HN98" s="85"/>
      <c r="HO98" s="85"/>
      <c r="HP98" s="85"/>
      <c r="HQ98" s="85"/>
      <c r="HR98" s="85"/>
      <c r="HS98" s="85"/>
      <c r="HT98" s="85"/>
      <c r="HU98" s="85"/>
      <c r="HV98" s="85"/>
      <c r="HW98" s="85"/>
      <c r="HX98" s="85"/>
      <c r="HY98" s="85"/>
      <c r="HZ98" s="85"/>
      <c r="IA98" s="85"/>
      <c r="IB98" s="85"/>
      <c r="IC98" s="85"/>
      <c r="ID98" s="85"/>
      <c r="IE98" s="85"/>
      <c r="IF98" s="85"/>
      <c r="IG98" s="85"/>
      <c r="IH98" s="85"/>
      <c r="II98" s="85"/>
      <c r="IJ98" s="85"/>
      <c r="IK98" s="85"/>
      <c r="IL98" s="85"/>
      <c r="IM98" s="85"/>
      <c r="IN98" s="85"/>
      <c r="IO98" s="85"/>
      <c r="IP98" s="85"/>
      <c r="IQ98" s="85"/>
      <c r="IR98" s="85"/>
      <c r="IS98" s="85"/>
      <c r="IT98" s="85"/>
      <c r="IU98" s="85"/>
      <c r="IV98" s="85"/>
    </row>
    <row r="99" spans="1:256" s="86" customFormat="1" ht="12" customHeight="1" x14ac:dyDescent="0.15">
      <c r="A99" s="83"/>
      <c r="B99" s="48"/>
      <c r="C99" s="98" t="s">
        <v>32</v>
      </c>
      <c r="D99" s="99" t="s">
        <v>46</v>
      </c>
      <c r="E99" s="100" t="s">
        <v>47</v>
      </c>
      <c r="F99" s="51"/>
      <c r="G99" s="51"/>
      <c r="H99" s="84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85"/>
      <c r="FW99" s="85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  <c r="GI99" s="85"/>
      <c r="GJ99" s="85"/>
      <c r="GK99" s="85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85"/>
      <c r="GW99" s="85"/>
      <c r="GX99" s="85"/>
      <c r="GY99" s="85"/>
      <c r="GZ99" s="85"/>
      <c r="HA99" s="85"/>
      <c r="HB99" s="85"/>
      <c r="HC99" s="85"/>
      <c r="HD99" s="85"/>
      <c r="HE99" s="85"/>
      <c r="HF99" s="85"/>
      <c r="HG99" s="85"/>
      <c r="HH99" s="85"/>
      <c r="HI99" s="85"/>
      <c r="HJ99" s="85"/>
      <c r="HK99" s="85"/>
      <c r="HL99" s="85"/>
      <c r="HM99" s="85"/>
      <c r="HN99" s="85"/>
      <c r="HO99" s="85"/>
      <c r="HP99" s="85"/>
      <c r="HQ99" s="85"/>
      <c r="HR99" s="85"/>
      <c r="HS99" s="85"/>
      <c r="HT99" s="85"/>
      <c r="HU99" s="85"/>
      <c r="HV99" s="85"/>
      <c r="HW99" s="85"/>
      <c r="HX99" s="85"/>
      <c r="HY99" s="85"/>
      <c r="HZ99" s="85"/>
      <c r="IA99" s="85"/>
      <c r="IB99" s="85"/>
      <c r="IC99" s="85"/>
      <c r="ID99" s="85"/>
      <c r="IE99" s="85"/>
      <c r="IF99" s="85"/>
      <c r="IG99" s="85"/>
      <c r="IH99" s="85"/>
      <c r="II99" s="85"/>
      <c r="IJ99" s="85"/>
      <c r="IK99" s="85"/>
      <c r="IL99" s="85"/>
      <c r="IM99" s="85"/>
      <c r="IN99" s="85"/>
      <c r="IO99" s="85"/>
      <c r="IP99" s="85"/>
      <c r="IQ99" s="85"/>
      <c r="IR99" s="85"/>
      <c r="IS99" s="85"/>
      <c r="IT99" s="85"/>
      <c r="IU99" s="85"/>
      <c r="IV99" s="85"/>
    </row>
    <row r="100" spans="1:256" s="86" customFormat="1" ht="12" customHeight="1" x14ac:dyDescent="0.15">
      <c r="A100" s="83"/>
      <c r="B100" s="48"/>
      <c r="C100" s="101" t="s">
        <v>48</v>
      </c>
      <c r="D100" s="102">
        <f>H33</f>
        <v>9213000</v>
      </c>
      <c r="E100" s="103">
        <f>(D100/D106)</f>
        <v>0.27821998225669387</v>
      </c>
      <c r="F100" s="51"/>
      <c r="G100" s="51"/>
      <c r="H100" s="84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85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85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85"/>
      <c r="IB100" s="85"/>
      <c r="IC100" s="85"/>
      <c r="ID100" s="85"/>
      <c r="IE100" s="85"/>
      <c r="IF100" s="85"/>
      <c r="IG100" s="85"/>
      <c r="IH100" s="85"/>
      <c r="II100" s="85"/>
      <c r="IJ100" s="85"/>
      <c r="IK100" s="85"/>
      <c r="IL100" s="85"/>
      <c r="IM100" s="85"/>
      <c r="IN100" s="85"/>
      <c r="IO100" s="85"/>
      <c r="IP100" s="85"/>
      <c r="IQ100" s="85"/>
      <c r="IR100" s="85"/>
      <c r="IS100" s="85"/>
      <c r="IT100" s="85"/>
      <c r="IU100" s="85"/>
      <c r="IV100" s="85"/>
    </row>
    <row r="101" spans="1:256" s="86" customFormat="1" ht="12" customHeight="1" x14ac:dyDescent="0.15">
      <c r="A101" s="83"/>
      <c r="B101" s="48"/>
      <c r="C101" s="101" t="s">
        <v>49</v>
      </c>
      <c r="D101" s="104">
        <v>0</v>
      </c>
      <c r="E101" s="103">
        <v>0</v>
      </c>
      <c r="F101" s="51"/>
      <c r="G101" s="51"/>
      <c r="H101" s="84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  <c r="FD101" s="85"/>
      <c r="FE101" s="85"/>
      <c r="FF101" s="85"/>
      <c r="FG101" s="85"/>
      <c r="FH101" s="85"/>
      <c r="FI101" s="85"/>
      <c r="FJ101" s="85"/>
      <c r="FK101" s="85"/>
      <c r="FL101" s="85"/>
      <c r="FM101" s="85"/>
      <c r="FN101" s="85"/>
      <c r="FO101" s="85"/>
      <c r="FP101" s="85"/>
      <c r="FQ101" s="85"/>
      <c r="FR101" s="85"/>
      <c r="FS101" s="85"/>
      <c r="FT101" s="85"/>
      <c r="FU101" s="85"/>
      <c r="FV101" s="85"/>
      <c r="FW101" s="85"/>
      <c r="FX101" s="85"/>
      <c r="FY101" s="85"/>
      <c r="FZ101" s="85"/>
      <c r="GA101" s="85"/>
      <c r="GB101" s="85"/>
      <c r="GC101" s="85"/>
      <c r="GD101" s="85"/>
      <c r="GE101" s="85"/>
      <c r="GF101" s="85"/>
      <c r="GG101" s="85"/>
      <c r="GH101" s="85"/>
      <c r="GI101" s="85"/>
      <c r="GJ101" s="85"/>
      <c r="GK101" s="85"/>
      <c r="GL101" s="85"/>
      <c r="GM101" s="85"/>
      <c r="GN101" s="85"/>
      <c r="GO101" s="85"/>
      <c r="GP101" s="85"/>
      <c r="GQ101" s="85"/>
      <c r="GR101" s="85"/>
      <c r="GS101" s="85"/>
      <c r="GT101" s="85"/>
      <c r="GU101" s="85"/>
      <c r="GV101" s="85"/>
      <c r="GW101" s="85"/>
      <c r="GX101" s="85"/>
      <c r="GY101" s="85"/>
      <c r="GZ101" s="85"/>
      <c r="HA101" s="85"/>
      <c r="HB101" s="85"/>
      <c r="HC101" s="85"/>
      <c r="HD101" s="85"/>
      <c r="HE101" s="85"/>
      <c r="HF101" s="85"/>
      <c r="HG101" s="85"/>
      <c r="HH101" s="85"/>
      <c r="HI101" s="85"/>
      <c r="HJ101" s="85"/>
      <c r="HK101" s="85"/>
      <c r="HL101" s="85"/>
      <c r="HM101" s="85"/>
      <c r="HN101" s="85"/>
      <c r="HO101" s="85"/>
      <c r="HP101" s="85"/>
      <c r="HQ101" s="85"/>
      <c r="HR101" s="85"/>
      <c r="HS101" s="85"/>
      <c r="HT101" s="85"/>
      <c r="HU101" s="85"/>
      <c r="HV101" s="85"/>
      <c r="HW101" s="85"/>
      <c r="HX101" s="85"/>
      <c r="HY101" s="85"/>
      <c r="HZ101" s="85"/>
      <c r="IA101" s="85"/>
      <c r="IB101" s="85"/>
      <c r="IC101" s="85"/>
      <c r="ID101" s="85"/>
      <c r="IE101" s="85"/>
      <c r="IF101" s="85"/>
      <c r="IG101" s="85"/>
      <c r="IH101" s="85"/>
      <c r="II101" s="85"/>
      <c r="IJ101" s="85"/>
      <c r="IK101" s="85"/>
      <c r="IL101" s="85"/>
      <c r="IM101" s="85"/>
      <c r="IN101" s="85"/>
      <c r="IO101" s="85"/>
      <c r="IP101" s="85"/>
      <c r="IQ101" s="85"/>
      <c r="IR101" s="85"/>
      <c r="IS101" s="85"/>
      <c r="IT101" s="85"/>
      <c r="IU101" s="85"/>
      <c r="IV101" s="85"/>
    </row>
    <row r="102" spans="1:256" s="86" customFormat="1" ht="12" customHeight="1" x14ac:dyDescent="0.15">
      <c r="A102" s="83"/>
      <c r="B102" s="48"/>
      <c r="C102" s="101" t="s">
        <v>50</v>
      </c>
      <c r="D102" s="102">
        <f>H43</f>
        <v>643500</v>
      </c>
      <c r="E102" s="103">
        <f>(D102/D106)</f>
        <v>1.9432818689046186E-2</v>
      </c>
      <c r="F102" s="51"/>
      <c r="G102" s="51"/>
      <c r="H102" s="84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85"/>
      <c r="IM102" s="85"/>
      <c r="IN102" s="85"/>
      <c r="IO102" s="85"/>
      <c r="IP102" s="85"/>
      <c r="IQ102" s="85"/>
      <c r="IR102" s="85"/>
      <c r="IS102" s="85"/>
      <c r="IT102" s="85"/>
      <c r="IU102" s="85"/>
      <c r="IV102" s="85"/>
    </row>
    <row r="103" spans="1:256" s="86" customFormat="1" ht="12" customHeight="1" x14ac:dyDescent="0.15">
      <c r="A103" s="83"/>
      <c r="B103" s="48"/>
      <c r="C103" s="101" t="s">
        <v>27</v>
      </c>
      <c r="D103" s="102">
        <f>H75</f>
        <v>15580723.326361591</v>
      </c>
      <c r="E103" s="103">
        <f>(D103/D106)</f>
        <v>0.47051650574262222</v>
      </c>
      <c r="F103" s="51"/>
      <c r="G103" s="51"/>
      <c r="H103" s="84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  <c r="FD103" s="85"/>
      <c r="FE103" s="85"/>
      <c r="FF103" s="85"/>
      <c r="FG103" s="85"/>
      <c r="FH103" s="85"/>
      <c r="FI103" s="85"/>
      <c r="FJ103" s="85"/>
      <c r="FK103" s="85"/>
      <c r="FL103" s="85"/>
      <c r="FM103" s="85"/>
      <c r="FN103" s="85"/>
      <c r="FO103" s="85"/>
      <c r="FP103" s="85"/>
      <c r="FQ103" s="85"/>
      <c r="FR103" s="85"/>
      <c r="FS103" s="85"/>
      <c r="FT103" s="85"/>
      <c r="FU103" s="85"/>
      <c r="FV103" s="85"/>
      <c r="FW103" s="85"/>
      <c r="FX103" s="85"/>
      <c r="FY103" s="85"/>
      <c r="FZ103" s="85"/>
      <c r="GA103" s="85"/>
      <c r="GB103" s="85"/>
      <c r="GC103" s="85"/>
      <c r="GD103" s="85"/>
      <c r="GE103" s="85"/>
      <c r="GF103" s="85"/>
      <c r="GG103" s="85"/>
      <c r="GH103" s="85"/>
      <c r="GI103" s="85"/>
      <c r="GJ103" s="85"/>
      <c r="GK103" s="85"/>
      <c r="GL103" s="85"/>
      <c r="GM103" s="85"/>
      <c r="GN103" s="85"/>
      <c r="GO103" s="85"/>
      <c r="GP103" s="85"/>
      <c r="GQ103" s="85"/>
      <c r="GR103" s="85"/>
      <c r="GS103" s="85"/>
      <c r="GT103" s="85"/>
      <c r="GU103" s="85"/>
      <c r="GV103" s="85"/>
      <c r="GW103" s="85"/>
      <c r="GX103" s="85"/>
      <c r="GY103" s="85"/>
      <c r="GZ103" s="85"/>
      <c r="HA103" s="85"/>
      <c r="HB103" s="85"/>
      <c r="HC103" s="85"/>
      <c r="HD103" s="85"/>
      <c r="HE103" s="85"/>
      <c r="HF103" s="85"/>
      <c r="HG103" s="85"/>
      <c r="HH103" s="85"/>
      <c r="HI103" s="85"/>
      <c r="HJ103" s="85"/>
      <c r="HK103" s="85"/>
      <c r="HL103" s="85"/>
      <c r="HM103" s="85"/>
      <c r="HN103" s="85"/>
      <c r="HO103" s="85"/>
      <c r="HP103" s="85"/>
      <c r="HQ103" s="85"/>
      <c r="HR103" s="85"/>
      <c r="HS103" s="85"/>
      <c r="HT103" s="85"/>
      <c r="HU103" s="85"/>
      <c r="HV103" s="85"/>
      <c r="HW103" s="85"/>
      <c r="HX103" s="85"/>
      <c r="HY103" s="85"/>
      <c r="HZ103" s="85"/>
      <c r="IA103" s="85"/>
      <c r="IB103" s="85"/>
      <c r="IC103" s="85"/>
      <c r="ID103" s="85"/>
      <c r="IE103" s="85"/>
      <c r="IF103" s="85"/>
      <c r="IG103" s="85"/>
      <c r="IH103" s="85"/>
      <c r="II103" s="85"/>
      <c r="IJ103" s="85"/>
      <c r="IK103" s="85"/>
      <c r="IL103" s="85"/>
      <c r="IM103" s="85"/>
      <c r="IN103" s="85"/>
      <c r="IO103" s="85"/>
      <c r="IP103" s="85"/>
      <c r="IQ103" s="85"/>
      <c r="IR103" s="85"/>
      <c r="IS103" s="85"/>
      <c r="IT103" s="85"/>
      <c r="IU103" s="85"/>
      <c r="IV103" s="85"/>
    </row>
    <row r="104" spans="1:256" s="86" customFormat="1" ht="12" customHeight="1" x14ac:dyDescent="0.15">
      <c r="A104" s="83"/>
      <c r="B104" s="48"/>
      <c r="C104" s="101" t="s">
        <v>51</v>
      </c>
      <c r="D104" s="105">
        <f>H81</f>
        <v>6100000</v>
      </c>
      <c r="E104" s="103">
        <f>(D104/D106)</f>
        <v>0.1842116456925901</v>
      </c>
      <c r="F104" s="52"/>
      <c r="G104" s="52"/>
      <c r="H104" s="84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5"/>
      <c r="EE104" s="85"/>
      <c r="EF104" s="85"/>
      <c r="EG104" s="85"/>
      <c r="EH104" s="85"/>
      <c r="EI104" s="85"/>
      <c r="EJ104" s="85"/>
      <c r="EK104" s="85"/>
      <c r="EL104" s="85"/>
      <c r="EM104" s="85"/>
      <c r="EN104" s="85"/>
      <c r="EO104" s="85"/>
      <c r="EP104" s="85"/>
      <c r="EQ104" s="85"/>
      <c r="ER104" s="85"/>
      <c r="ES104" s="85"/>
      <c r="ET104" s="85"/>
      <c r="EU104" s="85"/>
      <c r="EV104" s="85"/>
      <c r="EW104" s="85"/>
      <c r="EX104" s="85"/>
      <c r="EY104" s="85"/>
      <c r="EZ104" s="85"/>
      <c r="FA104" s="85"/>
      <c r="FB104" s="85"/>
      <c r="FC104" s="85"/>
      <c r="FD104" s="85"/>
      <c r="FE104" s="85"/>
      <c r="FF104" s="85"/>
      <c r="FG104" s="85"/>
      <c r="FH104" s="85"/>
      <c r="FI104" s="85"/>
      <c r="FJ104" s="85"/>
      <c r="FK104" s="85"/>
      <c r="FL104" s="85"/>
      <c r="FM104" s="85"/>
      <c r="FN104" s="85"/>
      <c r="FO104" s="85"/>
      <c r="FP104" s="85"/>
      <c r="FQ104" s="85"/>
      <c r="FR104" s="85"/>
      <c r="FS104" s="85"/>
      <c r="FT104" s="85"/>
      <c r="FU104" s="85"/>
      <c r="FV104" s="85"/>
      <c r="FW104" s="85"/>
      <c r="FX104" s="85"/>
      <c r="FY104" s="85"/>
      <c r="FZ104" s="85"/>
      <c r="GA104" s="85"/>
      <c r="GB104" s="85"/>
      <c r="GC104" s="85"/>
      <c r="GD104" s="85"/>
      <c r="GE104" s="85"/>
      <c r="GF104" s="85"/>
      <c r="GG104" s="85"/>
      <c r="GH104" s="85"/>
      <c r="GI104" s="85"/>
      <c r="GJ104" s="85"/>
      <c r="GK104" s="85"/>
      <c r="GL104" s="85"/>
      <c r="GM104" s="85"/>
      <c r="GN104" s="85"/>
      <c r="GO104" s="85"/>
      <c r="GP104" s="85"/>
      <c r="GQ104" s="85"/>
      <c r="GR104" s="85"/>
      <c r="GS104" s="85"/>
      <c r="GT104" s="85"/>
      <c r="GU104" s="85"/>
      <c r="GV104" s="85"/>
      <c r="GW104" s="85"/>
      <c r="GX104" s="85"/>
      <c r="GY104" s="85"/>
      <c r="GZ104" s="85"/>
      <c r="HA104" s="85"/>
      <c r="HB104" s="85"/>
      <c r="HC104" s="85"/>
      <c r="HD104" s="85"/>
      <c r="HE104" s="85"/>
      <c r="HF104" s="85"/>
      <c r="HG104" s="85"/>
      <c r="HH104" s="85"/>
      <c r="HI104" s="85"/>
      <c r="HJ104" s="85"/>
      <c r="HK104" s="85"/>
      <c r="HL104" s="85"/>
      <c r="HM104" s="85"/>
      <c r="HN104" s="85"/>
      <c r="HO104" s="85"/>
      <c r="HP104" s="85"/>
      <c r="HQ104" s="85"/>
      <c r="HR104" s="85"/>
      <c r="HS104" s="85"/>
      <c r="HT104" s="85"/>
      <c r="HU104" s="85"/>
      <c r="HV104" s="85"/>
      <c r="HW104" s="85"/>
      <c r="HX104" s="85"/>
      <c r="HY104" s="85"/>
      <c r="HZ104" s="85"/>
      <c r="IA104" s="85"/>
      <c r="IB104" s="85"/>
      <c r="IC104" s="85"/>
      <c r="ID104" s="85"/>
      <c r="IE104" s="85"/>
      <c r="IF104" s="85"/>
      <c r="IG104" s="85"/>
      <c r="IH104" s="85"/>
      <c r="II104" s="85"/>
      <c r="IJ104" s="85"/>
      <c r="IK104" s="85"/>
      <c r="IL104" s="85"/>
      <c r="IM104" s="85"/>
      <c r="IN104" s="85"/>
      <c r="IO104" s="85"/>
      <c r="IP104" s="85"/>
      <c r="IQ104" s="85"/>
      <c r="IR104" s="85"/>
      <c r="IS104" s="85"/>
      <c r="IT104" s="85"/>
      <c r="IU104" s="85"/>
      <c r="IV104" s="85"/>
    </row>
    <row r="105" spans="1:256" s="86" customFormat="1" ht="12" customHeight="1" x14ac:dyDescent="0.15">
      <c r="A105" s="83"/>
      <c r="B105" s="48"/>
      <c r="C105" s="101" t="s">
        <v>52</v>
      </c>
      <c r="D105" s="105">
        <f>H84</f>
        <v>1576861.1663180795</v>
      </c>
      <c r="E105" s="103">
        <f>(D105/D106)</f>
        <v>4.7619047619047616E-2</v>
      </c>
      <c r="F105" s="52"/>
      <c r="G105" s="52"/>
      <c r="H105" s="84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  <c r="FD105" s="85"/>
      <c r="FE105" s="85"/>
      <c r="FF105" s="85"/>
      <c r="FG105" s="85"/>
      <c r="FH105" s="85"/>
      <c r="FI105" s="85"/>
      <c r="FJ105" s="85"/>
      <c r="FK105" s="85"/>
      <c r="FL105" s="85"/>
      <c r="FM105" s="85"/>
      <c r="FN105" s="85"/>
      <c r="FO105" s="85"/>
      <c r="FP105" s="85"/>
      <c r="FQ105" s="85"/>
      <c r="FR105" s="85"/>
      <c r="FS105" s="85"/>
      <c r="FT105" s="85"/>
      <c r="FU105" s="85"/>
      <c r="FV105" s="85"/>
      <c r="FW105" s="85"/>
      <c r="FX105" s="85"/>
      <c r="FY105" s="85"/>
      <c r="FZ105" s="85"/>
      <c r="GA105" s="85"/>
      <c r="GB105" s="85"/>
      <c r="GC105" s="85"/>
      <c r="GD105" s="85"/>
      <c r="GE105" s="85"/>
      <c r="GF105" s="85"/>
      <c r="GG105" s="85"/>
      <c r="GH105" s="85"/>
      <c r="GI105" s="85"/>
      <c r="GJ105" s="85"/>
      <c r="GK105" s="85"/>
      <c r="GL105" s="85"/>
      <c r="GM105" s="85"/>
      <c r="GN105" s="85"/>
      <c r="GO105" s="85"/>
      <c r="GP105" s="85"/>
      <c r="GQ105" s="85"/>
      <c r="GR105" s="85"/>
      <c r="GS105" s="85"/>
      <c r="GT105" s="85"/>
      <c r="GU105" s="85"/>
      <c r="GV105" s="85"/>
      <c r="GW105" s="85"/>
      <c r="GX105" s="85"/>
      <c r="GY105" s="85"/>
      <c r="GZ105" s="85"/>
      <c r="HA105" s="85"/>
      <c r="HB105" s="85"/>
      <c r="HC105" s="85"/>
      <c r="HD105" s="85"/>
      <c r="HE105" s="85"/>
      <c r="HF105" s="85"/>
      <c r="HG105" s="85"/>
      <c r="HH105" s="85"/>
      <c r="HI105" s="85"/>
      <c r="HJ105" s="85"/>
      <c r="HK105" s="85"/>
      <c r="HL105" s="85"/>
      <c r="HM105" s="85"/>
      <c r="HN105" s="85"/>
      <c r="HO105" s="85"/>
      <c r="HP105" s="85"/>
      <c r="HQ105" s="85"/>
      <c r="HR105" s="85"/>
      <c r="HS105" s="85"/>
      <c r="HT105" s="85"/>
      <c r="HU105" s="85"/>
      <c r="HV105" s="85"/>
      <c r="HW105" s="85"/>
      <c r="HX105" s="85"/>
      <c r="HY105" s="85"/>
      <c r="HZ105" s="85"/>
      <c r="IA105" s="85"/>
      <c r="IB105" s="85"/>
      <c r="IC105" s="85"/>
      <c r="ID105" s="85"/>
      <c r="IE105" s="85"/>
      <c r="IF105" s="85"/>
      <c r="IG105" s="85"/>
      <c r="IH105" s="85"/>
      <c r="II105" s="85"/>
      <c r="IJ105" s="85"/>
      <c r="IK105" s="85"/>
      <c r="IL105" s="85"/>
      <c r="IM105" s="85"/>
      <c r="IN105" s="85"/>
      <c r="IO105" s="85"/>
      <c r="IP105" s="85"/>
      <c r="IQ105" s="85"/>
      <c r="IR105" s="85"/>
      <c r="IS105" s="85"/>
      <c r="IT105" s="85"/>
      <c r="IU105" s="85"/>
      <c r="IV105" s="85"/>
    </row>
    <row r="106" spans="1:256" s="86" customFormat="1" ht="12.75" customHeight="1" x14ac:dyDescent="0.15">
      <c r="A106" s="83"/>
      <c r="B106" s="48"/>
      <c r="C106" s="98" t="s">
        <v>53</v>
      </c>
      <c r="D106" s="106">
        <f>SUM(D100:D105)</f>
        <v>33114084.49267967</v>
      </c>
      <c r="E106" s="107">
        <f>SUM(E100:E105)</f>
        <v>1</v>
      </c>
      <c r="F106" s="52"/>
      <c r="G106" s="52"/>
      <c r="H106" s="84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5"/>
      <c r="DN106" s="85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5"/>
      <c r="EE106" s="85"/>
      <c r="EF106" s="85"/>
      <c r="EG106" s="85"/>
      <c r="EH106" s="85"/>
      <c r="EI106" s="85"/>
      <c r="EJ106" s="85"/>
      <c r="EK106" s="85"/>
      <c r="EL106" s="85"/>
      <c r="EM106" s="85"/>
      <c r="EN106" s="85"/>
      <c r="EO106" s="85"/>
      <c r="EP106" s="85"/>
      <c r="EQ106" s="85"/>
      <c r="ER106" s="85"/>
      <c r="ES106" s="85"/>
      <c r="ET106" s="85"/>
      <c r="EU106" s="85"/>
      <c r="EV106" s="85"/>
      <c r="EW106" s="85"/>
      <c r="EX106" s="85"/>
      <c r="EY106" s="85"/>
      <c r="EZ106" s="85"/>
      <c r="FA106" s="85"/>
      <c r="FB106" s="85"/>
      <c r="FC106" s="85"/>
      <c r="FD106" s="85"/>
      <c r="FE106" s="85"/>
      <c r="FF106" s="85"/>
      <c r="FG106" s="85"/>
      <c r="FH106" s="85"/>
      <c r="FI106" s="85"/>
      <c r="FJ106" s="85"/>
      <c r="FK106" s="85"/>
      <c r="FL106" s="85"/>
      <c r="FM106" s="85"/>
      <c r="FN106" s="85"/>
      <c r="FO106" s="85"/>
      <c r="FP106" s="85"/>
      <c r="FQ106" s="85"/>
      <c r="FR106" s="85"/>
      <c r="FS106" s="85"/>
      <c r="FT106" s="85"/>
      <c r="FU106" s="85"/>
      <c r="FV106" s="85"/>
      <c r="FW106" s="85"/>
      <c r="FX106" s="85"/>
      <c r="FY106" s="85"/>
      <c r="FZ106" s="85"/>
      <c r="GA106" s="85"/>
      <c r="GB106" s="85"/>
      <c r="GC106" s="85"/>
      <c r="GD106" s="85"/>
      <c r="GE106" s="85"/>
      <c r="GF106" s="85"/>
      <c r="GG106" s="85"/>
      <c r="GH106" s="85"/>
      <c r="GI106" s="85"/>
      <c r="GJ106" s="85"/>
      <c r="GK106" s="85"/>
      <c r="GL106" s="85"/>
      <c r="GM106" s="85"/>
      <c r="GN106" s="85"/>
      <c r="GO106" s="85"/>
      <c r="GP106" s="85"/>
      <c r="GQ106" s="85"/>
      <c r="GR106" s="85"/>
      <c r="GS106" s="85"/>
      <c r="GT106" s="85"/>
      <c r="GU106" s="85"/>
      <c r="GV106" s="85"/>
      <c r="GW106" s="85"/>
      <c r="GX106" s="85"/>
      <c r="GY106" s="85"/>
      <c r="GZ106" s="85"/>
      <c r="HA106" s="85"/>
      <c r="HB106" s="85"/>
      <c r="HC106" s="85"/>
      <c r="HD106" s="85"/>
      <c r="HE106" s="85"/>
      <c r="HF106" s="85"/>
      <c r="HG106" s="85"/>
      <c r="HH106" s="85"/>
      <c r="HI106" s="85"/>
      <c r="HJ106" s="85"/>
      <c r="HK106" s="85"/>
      <c r="HL106" s="85"/>
      <c r="HM106" s="85"/>
      <c r="HN106" s="85"/>
      <c r="HO106" s="85"/>
      <c r="HP106" s="85"/>
      <c r="HQ106" s="85"/>
      <c r="HR106" s="85"/>
      <c r="HS106" s="85"/>
      <c r="HT106" s="85"/>
      <c r="HU106" s="85"/>
      <c r="HV106" s="85"/>
      <c r="HW106" s="85"/>
      <c r="HX106" s="85"/>
      <c r="HY106" s="85"/>
      <c r="HZ106" s="85"/>
      <c r="IA106" s="85"/>
      <c r="IB106" s="85"/>
      <c r="IC106" s="85"/>
      <c r="ID106" s="85"/>
      <c r="IE106" s="85"/>
      <c r="IF106" s="85"/>
      <c r="IG106" s="85"/>
      <c r="IH106" s="85"/>
      <c r="II106" s="85"/>
      <c r="IJ106" s="85"/>
      <c r="IK106" s="85"/>
      <c r="IL106" s="85"/>
      <c r="IM106" s="85"/>
      <c r="IN106" s="85"/>
      <c r="IO106" s="85"/>
      <c r="IP106" s="85"/>
      <c r="IQ106" s="85"/>
      <c r="IR106" s="85"/>
      <c r="IS106" s="85"/>
      <c r="IT106" s="85"/>
      <c r="IU106" s="85"/>
      <c r="IV106" s="85"/>
    </row>
    <row r="107" spans="1:256" s="86" customFormat="1" ht="12" customHeight="1" x14ac:dyDescent="0.15">
      <c r="A107" s="83"/>
      <c r="B107" s="48"/>
      <c r="C107" s="50"/>
      <c r="D107" s="47"/>
      <c r="E107" s="47"/>
      <c r="F107" s="47"/>
      <c r="G107" s="47"/>
      <c r="H107" s="84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  <c r="FD107" s="85"/>
      <c r="FE107" s="85"/>
      <c r="FF107" s="85"/>
      <c r="FG107" s="85"/>
      <c r="FH107" s="85"/>
      <c r="FI107" s="85"/>
      <c r="FJ107" s="85"/>
      <c r="FK107" s="85"/>
      <c r="FL107" s="85"/>
      <c r="FM107" s="85"/>
      <c r="FN107" s="85"/>
      <c r="FO107" s="85"/>
      <c r="FP107" s="85"/>
      <c r="FQ107" s="85"/>
      <c r="FR107" s="85"/>
      <c r="FS107" s="85"/>
      <c r="FT107" s="85"/>
      <c r="FU107" s="85"/>
      <c r="FV107" s="85"/>
      <c r="FW107" s="85"/>
      <c r="FX107" s="85"/>
      <c r="FY107" s="85"/>
      <c r="FZ107" s="85"/>
      <c r="GA107" s="85"/>
      <c r="GB107" s="85"/>
      <c r="GC107" s="85"/>
      <c r="GD107" s="85"/>
      <c r="GE107" s="85"/>
      <c r="GF107" s="85"/>
      <c r="GG107" s="85"/>
      <c r="GH107" s="85"/>
      <c r="GI107" s="85"/>
      <c r="GJ107" s="85"/>
      <c r="GK107" s="85"/>
      <c r="GL107" s="85"/>
      <c r="GM107" s="85"/>
      <c r="GN107" s="85"/>
      <c r="GO107" s="85"/>
      <c r="GP107" s="85"/>
      <c r="GQ107" s="85"/>
      <c r="GR107" s="85"/>
      <c r="GS107" s="85"/>
      <c r="GT107" s="85"/>
      <c r="GU107" s="85"/>
      <c r="GV107" s="85"/>
      <c r="GW107" s="85"/>
      <c r="GX107" s="85"/>
      <c r="GY107" s="85"/>
      <c r="GZ107" s="85"/>
      <c r="HA107" s="85"/>
      <c r="HB107" s="85"/>
      <c r="HC107" s="85"/>
      <c r="HD107" s="85"/>
      <c r="HE107" s="85"/>
      <c r="HF107" s="85"/>
      <c r="HG107" s="85"/>
      <c r="HH107" s="85"/>
      <c r="HI107" s="85"/>
      <c r="HJ107" s="85"/>
      <c r="HK107" s="85"/>
      <c r="HL107" s="85"/>
      <c r="HM107" s="85"/>
      <c r="HN107" s="85"/>
      <c r="HO107" s="85"/>
      <c r="HP107" s="85"/>
      <c r="HQ107" s="85"/>
      <c r="HR107" s="85"/>
      <c r="HS107" s="85"/>
      <c r="HT107" s="85"/>
      <c r="HU107" s="85"/>
      <c r="HV107" s="85"/>
      <c r="HW107" s="85"/>
      <c r="HX107" s="85"/>
      <c r="HY107" s="85"/>
      <c r="HZ107" s="85"/>
      <c r="IA107" s="85"/>
      <c r="IB107" s="85"/>
      <c r="IC107" s="85"/>
      <c r="ID107" s="85"/>
      <c r="IE107" s="85"/>
      <c r="IF107" s="85"/>
      <c r="IG107" s="85"/>
      <c r="IH107" s="85"/>
      <c r="II107" s="85"/>
      <c r="IJ107" s="85"/>
      <c r="IK107" s="85"/>
      <c r="IL107" s="85"/>
      <c r="IM107" s="85"/>
      <c r="IN107" s="85"/>
      <c r="IO107" s="85"/>
      <c r="IP107" s="85"/>
      <c r="IQ107" s="85"/>
      <c r="IR107" s="85"/>
      <c r="IS107" s="85"/>
      <c r="IT107" s="85"/>
      <c r="IU107" s="85"/>
      <c r="IV107" s="85"/>
    </row>
    <row r="108" spans="1:256" s="86" customFormat="1" ht="12.75" customHeight="1" x14ac:dyDescent="0.15">
      <c r="A108" s="83"/>
      <c r="B108" s="48"/>
      <c r="C108" s="87"/>
      <c r="D108" s="47"/>
      <c r="E108" s="47"/>
      <c r="F108" s="47"/>
      <c r="G108" s="47"/>
      <c r="H108" s="84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5"/>
      <c r="DN108" s="85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5"/>
      <c r="EE108" s="85"/>
      <c r="EF108" s="85"/>
      <c r="EG108" s="85"/>
      <c r="EH108" s="85"/>
      <c r="EI108" s="85"/>
      <c r="EJ108" s="85"/>
      <c r="EK108" s="85"/>
      <c r="EL108" s="85"/>
      <c r="EM108" s="85"/>
      <c r="EN108" s="85"/>
      <c r="EO108" s="85"/>
      <c r="EP108" s="85"/>
      <c r="EQ108" s="85"/>
      <c r="ER108" s="85"/>
      <c r="ES108" s="85"/>
      <c r="ET108" s="85"/>
      <c r="EU108" s="85"/>
      <c r="EV108" s="85"/>
      <c r="EW108" s="85"/>
      <c r="EX108" s="85"/>
      <c r="EY108" s="85"/>
      <c r="EZ108" s="85"/>
      <c r="FA108" s="85"/>
      <c r="FB108" s="85"/>
      <c r="FC108" s="85"/>
      <c r="FD108" s="85"/>
      <c r="FE108" s="85"/>
      <c r="FF108" s="85"/>
      <c r="FG108" s="85"/>
      <c r="FH108" s="85"/>
      <c r="FI108" s="85"/>
      <c r="FJ108" s="85"/>
      <c r="FK108" s="85"/>
      <c r="FL108" s="85"/>
      <c r="FM108" s="85"/>
      <c r="FN108" s="85"/>
      <c r="FO108" s="85"/>
      <c r="FP108" s="85"/>
      <c r="FQ108" s="85"/>
      <c r="FR108" s="85"/>
      <c r="FS108" s="85"/>
      <c r="FT108" s="85"/>
      <c r="FU108" s="85"/>
      <c r="FV108" s="85"/>
      <c r="FW108" s="85"/>
      <c r="FX108" s="85"/>
      <c r="FY108" s="85"/>
      <c r="FZ108" s="85"/>
      <c r="GA108" s="85"/>
      <c r="GB108" s="85"/>
      <c r="GC108" s="85"/>
      <c r="GD108" s="85"/>
      <c r="GE108" s="85"/>
      <c r="GF108" s="85"/>
      <c r="GG108" s="85"/>
      <c r="GH108" s="85"/>
      <c r="GI108" s="85"/>
      <c r="GJ108" s="85"/>
      <c r="GK108" s="85"/>
      <c r="GL108" s="85"/>
      <c r="GM108" s="85"/>
      <c r="GN108" s="85"/>
      <c r="GO108" s="85"/>
      <c r="GP108" s="85"/>
      <c r="GQ108" s="85"/>
      <c r="GR108" s="85"/>
      <c r="GS108" s="85"/>
      <c r="GT108" s="85"/>
      <c r="GU108" s="85"/>
      <c r="GV108" s="85"/>
      <c r="GW108" s="85"/>
      <c r="GX108" s="85"/>
      <c r="GY108" s="85"/>
      <c r="GZ108" s="85"/>
      <c r="HA108" s="85"/>
      <c r="HB108" s="85"/>
      <c r="HC108" s="85"/>
      <c r="HD108" s="85"/>
      <c r="HE108" s="85"/>
      <c r="HF108" s="85"/>
      <c r="HG108" s="85"/>
      <c r="HH108" s="85"/>
      <c r="HI108" s="85"/>
      <c r="HJ108" s="85"/>
      <c r="HK108" s="85"/>
      <c r="HL108" s="85"/>
      <c r="HM108" s="85"/>
      <c r="HN108" s="85"/>
      <c r="HO108" s="85"/>
      <c r="HP108" s="85"/>
      <c r="HQ108" s="85"/>
      <c r="HR108" s="85"/>
      <c r="HS108" s="85"/>
      <c r="HT108" s="85"/>
      <c r="HU108" s="85"/>
      <c r="HV108" s="85"/>
      <c r="HW108" s="85"/>
      <c r="HX108" s="85"/>
      <c r="HY108" s="85"/>
      <c r="HZ108" s="85"/>
      <c r="IA108" s="85"/>
      <c r="IB108" s="85"/>
      <c r="IC108" s="85"/>
      <c r="ID108" s="85"/>
      <c r="IE108" s="85"/>
      <c r="IF108" s="85"/>
      <c r="IG108" s="85"/>
      <c r="IH108" s="85"/>
      <c r="II108" s="85"/>
      <c r="IJ108" s="85"/>
      <c r="IK108" s="85"/>
      <c r="IL108" s="85"/>
      <c r="IM108" s="85"/>
      <c r="IN108" s="85"/>
      <c r="IO108" s="85"/>
      <c r="IP108" s="85"/>
      <c r="IQ108" s="85"/>
      <c r="IR108" s="85"/>
      <c r="IS108" s="85"/>
      <c r="IT108" s="85"/>
      <c r="IU108" s="85"/>
      <c r="IV108" s="85"/>
    </row>
    <row r="109" spans="1:256" s="86" customFormat="1" ht="12" customHeight="1" x14ac:dyDescent="0.15">
      <c r="A109" s="83"/>
      <c r="B109" s="48"/>
      <c r="C109" s="108"/>
      <c r="D109" s="109" t="s">
        <v>137</v>
      </c>
      <c r="E109" s="108"/>
      <c r="F109" s="108"/>
      <c r="G109" s="52"/>
      <c r="H109" s="84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5"/>
      <c r="ER109" s="85"/>
      <c r="ES109" s="85"/>
      <c r="ET109" s="85"/>
      <c r="EU109" s="85"/>
      <c r="EV109" s="85"/>
      <c r="EW109" s="85"/>
      <c r="EX109" s="85"/>
      <c r="EY109" s="85"/>
      <c r="EZ109" s="85"/>
      <c r="FA109" s="85"/>
      <c r="FB109" s="85"/>
      <c r="FC109" s="85"/>
      <c r="FD109" s="85"/>
      <c r="FE109" s="85"/>
      <c r="FF109" s="85"/>
      <c r="FG109" s="85"/>
      <c r="FH109" s="85"/>
      <c r="FI109" s="85"/>
      <c r="FJ109" s="85"/>
      <c r="FK109" s="85"/>
      <c r="FL109" s="85"/>
      <c r="FM109" s="85"/>
      <c r="FN109" s="85"/>
      <c r="FO109" s="85"/>
      <c r="FP109" s="85"/>
      <c r="FQ109" s="85"/>
      <c r="FR109" s="85"/>
      <c r="FS109" s="85"/>
      <c r="FT109" s="85"/>
      <c r="FU109" s="85"/>
      <c r="FV109" s="85"/>
      <c r="FW109" s="85"/>
      <c r="FX109" s="85"/>
      <c r="FY109" s="85"/>
      <c r="FZ109" s="85"/>
      <c r="GA109" s="85"/>
      <c r="GB109" s="85"/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</row>
    <row r="110" spans="1:256" s="86" customFormat="1" ht="12" customHeight="1" x14ac:dyDescent="0.15">
      <c r="A110" s="83"/>
      <c r="B110" s="48"/>
      <c r="C110" s="98" t="s">
        <v>138</v>
      </c>
      <c r="D110" s="110">
        <v>400000</v>
      </c>
      <c r="E110" s="110">
        <v>425000</v>
      </c>
      <c r="F110" s="110">
        <v>450000</v>
      </c>
      <c r="G110" s="53"/>
      <c r="H110" s="88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5"/>
      <c r="DN110" s="85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5"/>
      <c r="EE110" s="85"/>
      <c r="EF110" s="85"/>
      <c r="EG110" s="85"/>
      <c r="EH110" s="85"/>
      <c r="EI110" s="85"/>
      <c r="EJ110" s="85"/>
      <c r="EK110" s="85"/>
      <c r="EL110" s="85"/>
      <c r="EM110" s="85"/>
      <c r="EN110" s="85"/>
      <c r="EO110" s="85"/>
      <c r="EP110" s="85"/>
      <c r="EQ110" s="85"/>
      <c r="ER110" s="85"/>
      <c r="ES110" s="85"/>
      <c r="ET110" s="85"/>
      <c r="EU110" s="85"/>
      <c r="EV110" s="85"/>
      <c r="EW110" s="85"/>
      <c r="EX110" s="85"/>
      <c r="EY110" s="85"/>
      <c r="EZ110" s="85"/>
      <c r="FA110" s="85"/>
      <c r="FB110" s="85"/>
      <c r="FC110" s="85"/>
      <c r="FD110" s="85"/>
      <c r="FE110" s="85"/>
      <c r="FF110" s="85"/>
      <c r="FG110" s="85"/>
      <c r="FH110" s="85"/>
      <c r="FI110" s="85"/>
      <c r="FJ110" s="85"/>
      <c r="FK110" s="85"/>
      <c r="FL110" s="85"/>
      <c r="FM110" s="85"/>
      <c r="FN110" s="85"/>
      <c r="FO110" s="85"/>
      <c r="FP110" s="85"/>
      <c r="FQ110" s="85"/>
      <c r="FR110" s="85"/>
      <c r="FS110" s="85"/>
      <c r="FT110" s="85"/>
      <c r="FU110" s="85"/>
      <c r="FV110" s="85"/>
      <c r="FW110" s="85"/>
      <c r="FX110" s="85"/>
      <c r="FY110" s="85"/>
      <c r="FZ110" s="85"/>
      <c r="GA110" s="85"/>
      <c r="GB110" s="85"/>
      <c r="GC110" s="85"/>
      <c r="GD110" s="85"/>
      <c r="GE110" s="85"/>
      <c r="GF110" s="85"/>
      <c r="GG110" s="85"/>
      <c r="GH110" s="85"/>
      <c r="GI110" s="85"/>
      <c r="GJ110" s="85"/>
      <c r="GK110" s="85"/>
      <c r="GL110" s="85"/>
      <c r="GM110" s="85"/>
      <c r="GN110" s="85"/>
      <c r="GO110" s="85"/>
      <c r="GP110" s="85"/>
      <c r="GQ110" s="85"/>
      <c r="GR110" s="85"/>
      <c r="GS110" s="85"/>
      <c r="GT110" s="85"/>
      <c r="GU110" s="85"/>
      <c r="GV110" s="85"/>
      <c r="GW110" s="85"/>
      <c r="GX110" s="85"/>
      <c r="GY110" s="85"/>
      <c r="GZ110" s="85"/>
      <c r="HA110" s="85"/>
      <c r="HB110" s="85"/>
      <c r="HC110" s="85"/>
      <c r="HD110" s="85"/>
      <c r="HE110" s="85"/>
      <c r="HF110" s="85"/>
      <c r="HG110" s="85"/>
      <c r="HH110" s="85"/>
      <c r="HI110" s="85"/>
      <c r="HJ110" s="85"/>
      <c r="HK110" s="85"/>
      <c r="HL110" s="85"/>
      <c r="HM110" s="85"/>
      <c r="HN110" s="85"/>
      <c r="HO110" s="85"/>
      <c r="HP110" s="85"/>
      <c r="HQ110" s="85"/>
      <c r="HR110" s="85"/>
      <c r="HS110" s="85"/>
      <c r="HT110" s="85"/>
      <c r="HU110" s="85"/>
      <c r="HV110" s="85"/>
      <c r="HW110" s="85"/>
      <c r="HX110" s="85"/>
      <c r="HY110" s="85"/>
      <c r="HZ110" s="85"/>
      <c r="IA110" s="85"/>
      <c r="IB110" s="85"/>
      <c r="IC110" s="85"/>
      <c r="ID110" s="85"/>
      <c r="IE110" s="85"/>
      <c r="IF110" s="85"/>
      <c r="IG110" s="85"/>
      <c r="IH110" s="85"/>
      <c r="II110" s="85"/>
      <c r="IJ110" s="85"/>
      <c r="IK110" s="85"/>
      <c r="IL110" s="85"/>
      <c r="IM110" s="85"/>
      <c r="IN110" s="85"/>
      <c r="IO110" s="85"/>
      <c r="IP110" s="85"/>
      <c r="IQ110" s="85"/>
      <c r="IR110" s="85"/>
      <c r="IS110" s="85"/>
      <c r="IT110" s="85"/>
      <c r="IU110" s="85"/>
      <c r="IV110" s="85"/>
    </row>
    <row r="111" spans="1:256" s="86" customFormat="1" ht="12.75" customHeight="1" x14ac:dyDescent="0.15">
      <c r="A111" s="83"/>
      <c r="B111" s="48"/>
      <c r="C111" s="98" t="s">
        <v>139</v>
      </c>
      <c r="D111" s="110">
        <f>(H85/D110)</f>
        <v>82.785211231699179</v>
      </c>
      <c r="E111" s="110">
        <f>(H85/E110)</f>
        <v>77.915492923952172</v>
      </c>
      <c r="F111" s="110">
        <f>(H85/F110)</f>
        <v>73.586854428177048</v>
      </c>
      <c r="G111" s="53"/>
      <c r="H111" s="88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  <c r="DJ111" s="85"/>
      <c r="DK111" s="85"/>
      <c r="DL111" s="85"/>
      <c r="DM111" s="85"/>
      <c r="DN111" s="85"/>
      <c r="DO111" s="85"/>
      <c r="DP111" s="85"/>
      <c r="DQ111" s="85"/>
      <c r="DR111" s="85"/>
      <c r="DS111" s="85"/>
      <c r="DT111" s="85"/>
      <c r="DU111" s="85"/>
      <c r="DV111" s="85"/>
      <c r="DW111" s="85"/>
      <c r="DX111" s="85"/>
      <c r="DY111" s="85"/>
      <c r="DZ111" s="85"/>
      <c r="EA111" s="85"/>
      <c r="EB111" s="85"/>
      <c r="EC111" s="85"/>
      <c r="ED111" s="85"/>
      <c r="EE111" s="85"/>
      <c r="EF111" s="85"/>
      <c r="EG111" s="85"/>
      <c r="EH111" s="85"/>
      <c r="EI111" s="85"/>
      <c r="EJ111" s="85"/>
      <c r="EK111" s="85"/>
      <c r="EL111" s="85"/>
      <c r="EM111" s="85"/>
      <c r="EN111" s="85"/>
      <c r="EO111" s="85"/>
      <c r="EP111" s="85"/>
      <c r="EQ111" s="85"/>
      <c r="ER111" s="85"/>
      <c r="ES111" s="85"/>
      <c r="ET111" s="85"/>
      <c r="EU111" s="85"/>
      <c r="EV111" s="85"/>
      <c r="EW111" s="85"/>
      <c r="EX111" s="85"/>
      <c r="EY111" s="85"/>
      <c r="EZ111" s="85"/>
      <c r="FA111" s="85"/>
      <c r="FB111" s="85"/>
      <c r="FC111" s="85"/>
      <c r="FD111" s="85"/>
      <c r="FE111" s="85"/>
      <c r="FF111" s="85"/>
      <c r="FG111" s="85"/>
      <c r="FH111" s="85"/>
      <c r="FI111" s="85"/>
      <c r="FJ111" s="85"/>
      <c r="FK111" s="85"/>
      <c r="FL111" s="85"/>
      <c r="FM111" s="85"/>
      <c r="FN111" s="85"/>
      <c r="FO111" s="85"/>
      <c r="FP111" s="85"/>
      <c r="FQ111" s="85"/>
      <c r="FR111" s="85"/>
      <c r="FS111" s="85"/>
      <c r="FT111" s="85"/>
      <c r="FU111" s="85"/>
      <c r="FV111" s="85"/>
      <c r="FW111" s="85"/>
      <c r="FX111" s="85"/>
      <c r="FY111" s="85"/>
      <c r="FZ111" s="85"/>
      <c r="GA111" s="85"/>
      <c r="GB111" s="85"/>
      <c r="GC111" s="85"/>
      <c r="GD111" s="85"/>
      <c r="GE111" s="85"/>
      <c r="GF111" s="85"/>
      <c r="GG111" s="85"/>
      <c r="GH111" s="85"/>
      <c r="GI111" s="85"/>
      <c r="GJ111" s="85"/>
      <c r="GK111" s="85"/>
      <c r="GL111" s="85"/>
      <c r="GM111" s="85"/>
      <c r="GN111" s="85"/>
      <c r="GO111" s="85"/>
      <c r="GP111" s="85"/>
      <c r="GQ111" s="85"/>
      <c r="GR111" s="85"/>
      <c r="GS111" s="85"/>
      <c r="GT111" s="85"/>
      <c r="GU111" s="85"/>
      <c r="GV111" s="85"/>
      <c r="GW111" s="85"/>
      <c r="GX111" s="85"/>
      <c r="GY111" s="85"/>
      <c r="GZ111" s="85"/>
      <c r="HA111" s="85"/>
      <c r="HB111" s="85"/>
      <c r="HC111" s="85"/>
      <c r="HD111" s="85"/>
      <c r="HE111" s="85"/>
      <c r="HF111" s="85"/>
      <c r="HG111" s="85"/>
      <c r="HH111" s="85"/>
      <c r="HI111" s="85"/>
      <c r="HJ111" s="85"/>
      <c r="HK111" s="85"/>
      <c r="HL111" s="85"/>
      <c r="HM111" s="85"/>
      <c r="HN111" s="85"/>
      <c r="HO111" s="85"/>
      <c r="HP111" s="85"/>
      <c r="HQ111" s="85"/>
      <c r="HR111" s="85"/>
      <c r="HS111" s="85"/>
      <c r="HT111" s="85"/>
      <c r="HU111" s="85"/>
      <c r="HV111" s="85"/>
      <c r="HW111" s="85"/>
      <c r="HX111" s="85"/>
      <c r="HY111" s="85"/>
      <c r="HZ111" s="85"/>
      <c r="IA111" s="85"/>
      <c r="IB111" s="85"/>
      <c r="IC111" s="85"/>
      <c r="ID111" s="85"/>
      <c r="IE111" s="85"/>
      <c r="IF111" s="85"/>
      <c r="IG111" s="85"/>
      <c r="IH111" s="85"/>
      <c r="II111" s="85"/>
      <c r="IJ111" s="85"/>
      <c r="IK111" s="85"/>
      <c r="IL111" s="85"/>
      <c r="IM111" s="85"/>
      <c r="IN111" s="85"/>
      <c r="IO111" s="85"/>
      <c r="IP111" s="85"/>
      <c r="IQ111" s="85"/>
      <c r="IR111" s="85"/>
      <c r="IS111" s="85"/>
      <c r="IT111" s="85"/>
      <c r="IU111" s="85"/>
      <c r="IV111" s="85"/>
    </row>
    <row r="112" spans="1:256" s="86" customFormat="1" ht="15.6" customHeight="1" x14ac:dyDescent="0.15">
      <c r="A112" s="83"/>
      <c r="B112" s="48"/>
      <c r="C112" s="49" t="s">
        <v>54</v>
      </c>
      <c r="D112" s="48"/>
      <c r="E112" s="48"/>
      <c r="F112" s="48"/>
      <c r="G112" s="48"/>
      <c r="H112" s="48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5"/>
      <c r="DN112" s="85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5"/>
      <c r="EE112" s="85"/>
      <c r="EF112" s="85"/>
      <c r="EG112" s="85"/>
      <c r="EH112" s="85"/>
      <c r="EI112" s="85"/>
      <c r="EJ112" s="85"/>
      <c r="EK112" s="85"/>
      <c r="EL112" s="85"/>
      <c r="EM112" s="85"/>
      <c r="EN112" s="85"/>
      <c r="EO112" s="85"/>
      <c r="EP112" s="85"/>
      <c r="EQ112" s="85"/>
      <c r="ER112" s="85"/>
      <c r="ES112" s="85"/>
      <c r="ET112" s="85"/>
      <c r="EU112" s="85"/>
      <c r="EV112" s="85"/>
      <c r="EW112" s="85"/>
      <c r="EX112" s="85"/>
      <c r="EY112" s="85"/>
      <c r="EZ112" s="85"/>
      <c r="FA112" s="85"/>
      <c r="FB112" s="85"/>
      <c r="FC112" s="85"/>
      <c r="FD112" s="85"/>
      <c r="FE112" s="85"/>
      <c r="FF112" s="85"/>
      <c r="FG112" s="85"/>
      <c r="FH112" s="85"/>
      <c r="FI112" s="85"/>
      <c r="FJ112" s="85"/>
      <c r="FK112" s="85"/>
      <c r="FL112" s="85"/>
      <c r="FM112" s="85"/>
      <c r="FN112" s="85"/>
      <c r="FO112" s="85"/>
      <c r="FP112" s="85"/>
      <c r="FQ112" s="85"/>
      <c r="FR112" s="85"/>
      <c r="FS112" s="85"/>
      <c r="FT112" s="85"/>
      <c r="FU112" s="85"/>
      <c r="FV112" s="85"/>
      <c r="FW112" s="85"/>
      <c r="FX112" s="85"/>
      <c r="FY112" s="85"/>
      <c r="FZ112" s="85"/>
      <c r="GA112" s="85"/>
      <c r="GB112" s="85"/>
      <c r="GC112" s="85"/>
      <c r="GD112" s="85"/>
      <c r="GE112" s="85"/>
      <c r="GF112" s="85"/>
      <c r="GG112" s="85"/>
      <c r="GH112" s="85"/>
      <c r="GI112" s="85"/>
      <c r="GJ112" s="85"/>
      <c r="GK112" s="85"/>
      <c r="GL112" s="85"/>
      <c r="GM112" s="85"/>
      <c r="GN112" s="85"/>
      <c r="GO112" s="85"/>
      <c r="GP112" s="85"/>
      <c r="GQ112" s="85"/>
      <c r="GR112" s="85"/>
      <c r="GS112" s="85"/>
      <c r="GT112" s="85"/>
      <c r="GU112" s="85"/>
      <c r="GV112" s="85"/>
      <c r="GW112" s="85"/>
      <c r="GX112" s="85"/>
      <c r="GY112" s="85"/>
      <c r="GZ112" s="85"/>
      <c r="HA112" s="85"/>
      <c r="HB112" s="85"/>
      <c r="HC112" s="85"/>
      <c r="HD112" s="85"/>
      <c r="HE112" s="85"/>
      <c r="HF112" s="85"/>
      <c r="HG112" s="85"/>
      <c r="HH112" s="85"/>
      <c r="HI112" s="85"/>
      <c r="HJ112" s="85"/>
      <c r="HK112" s="85"/>
      <c r="HL112" s="85"/>
      <c r="HM112" s="85"/>
      <c r="HN112" s="85"/>
      <c r="HO112" s="85"/>
      <c r="HP112" s="85"/>
      <c r="HQ112" s="85"/>
      <c r="HR112" s="85"/>
      <c r="HS112" s="85"/>
      <c r="HT112" s="85"/>
      <c r="HU112" s="85"/>
      <c r="HV112" s="85"/>
      <c r="HW112" s="85"/>
      <c r="HX112" s="85"/>
      <c r="HY112" s="85"/>
      <c r="HZ112" s="85"/>
      <c r="IA112" s="85"/>
      <c r="IB112" s="85"/>
      <c r="IC112" s="85"/>
      <c r="ID112" s="85"/>
      <c r="IE112" s="85"/>
      <c r="IF112" s="85"/>
      <c r="IG112" s="85"/>
      <c r="IH112" s="85"/>
      <c r="II112" s="85"/>
      <c r="IJ112" s="85"/>
      <c r="IK112" s="85"/>
      <c r="IL112" s="85"/>
      <c r="IM112" s="85"/>
      <c r="IN112" s="85"/>
      <c r="IO112" s="85"/>
      <c r="IP112" s="85"/>
      <c r="IQ112" s="85"/>
      <c r="IR112" s="85"/>
      <c r="IS112" s="85"/>
      <c r="IT112" s="85"/>
      <c r="IU112" s="85"/>
      <c r="IV112" s="85"/>
    </row>
  </sheetData>
  <mergeCells count="8">
    <mergeCell ref="C98:D98"/>
    <mergeCell ref="F13:G13"/>
    <mergeCell ref="F11:G11"/>
    <mergeCell ref="F10:G10"/>
    <mergeCell ref="F9:G9"/>
    <mergeCell ref="F14:G14"/>
    <mergeCell ref="F15:G15"/>
    <mergeCell ref="C17:H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Pepino 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2022-03-03T19:50:33Z</cp:lastPrinted>
  <dcterms:created xsi:type="dcterms:W3CDTF">2020-11-27T12:49:26Z</dcterms:created>
  <dcterms:modified xsi:type="dcterms:W3CDTF">2022-07-26T15:41:03Z</dcterms:modified>
</cp:coreProperties>
</file>