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"/>
    </mc:Choice>
  </mc:AlternateContent>
  <bookViews>
    <workbookView xWindow="0" yWindow="0" windowWidth="20490" windowHeight="8940"/>
  </bookViews>
  <sheets>
    <sheet name="PERAS" sheetId="1" r:id="rId1"/>
    <sheet name="Hoja1" sheetId="2" r:id="rId2"/>
  </sheets>
  <definedNames>
    <definedName name="_xlnm.Print_Area" localSheetId="0">PERAS!$A$2:$G$102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52" i="1"/>
  <c r="G51" i="1"/>
  <c r="G65" i="1"/>
  <c r="G64" i="1"/>
  <c r="G63" i="1"/>
  <c r="G62" i="1"/>
  <c r="G61" i="1"/>
  <c r="G60" i="1"/>
  <c r="G59" i="1"/>
  <c r="G58" i="1"/>
  <c r="G57" i="1"/>
  <c r="G56" i="1"/>
  <c r="G40" i="1"/>
  <c r="D100" i="1"/>
  <c r="G12" i="1"/>
  <c r="G37" i="1"/>
  <c r="G38" i="1"/>
  <c r="G39" i="1"/>
  <c r="G42" i="1"/>
  <c r="G36" i="1"/>
  <c r="G48" i="1"/>
  <c r="G49" i="1"/>
  <c r="G50" i="1"/>
  <c r="G53" i="1"/>
  <c r="G54" i="1"/>
  <c r="G55" i="1"/>
  <c r="G47" i="1"/>
  <c r="G22" i="1"/>
  <c r="G23" i="1"/>
  <c r="G24" i="1"/>
  <c r="G25" i="1"/>
  <c r="G26" i="1"/>
  <c r="G21" i="1"/>
  <c r="G27" i="1" l="1"/>
  <c r="C90" i="1" s="1"/>
  <c r="G66" i="1"/>
  <c r="C93" i="1" s="1"/>
  <c r="G43" i="1"/>
  <c r="C94" i="1"/>
  <c r="G73" i="1" l="1"/>
  <c r="C92" i="1"/>
  <c r="C91" i="1"/>
  <c r="G76" i="1"/>
  <c r="G74" i="1" l="1"/>
  <c r="C95" i="1" s="1"/>
  <c r="G75" i="1" l="1"/>
  <c r="D101" i="1" s="1"/>
  <c r="C96" i="1"/>
  <c r="D90" i="1" s="1"/>
  <c r="C101" i="1" l="1"/>
  <c r="E101" i="1"/>
  <c r="G77" i="1"/>
  <c r="D95" i="1"/>
  <c r="D93" i="1"/>
  <c r="D94" i="1"/>
  <c r="D92" i="1"/>
  <c r="D96" i="1" l="1"/>
</calcChain>
</file>

<file path=xl/sharedStrings.xml><?xml version="1.0" encoding="utf-8"?>
<sst xmlns="http://schemas.openxmlformats.org/spreadsheetml/2006/main" count="194" uniqueCount="125">
  <si>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</si>
  <si>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</si>
  <si>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</si>
  <si>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</si>
  <si>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</si>
  <si>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</si>
  <si>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</si>
  <si>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</si>
  <si>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</si>
  <si>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</si>
  <si>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</si>
  <si>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</si>
  <si>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</si>
  <si>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</si>
  <si>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</si>
  <si>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</si>
  <si>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</si>
  <si>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</si>
  <si>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</si>
  <si>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</si>
  <si>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</si>
  <si>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</si>
  <si>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</si>
  <si>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</si>
  <si>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</si>
  <si>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</si>
  <si>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</si>
  <si>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</si>
  <si>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</si>
  <si>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</si>
  <si>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</si>
  <si>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</si>
  <si>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</si>
  <si>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</si>
  <si>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</si>
  <si>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</si>
  <si>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</si>
  <si>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</si>
  <si>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</si>
  <si>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</si>
  <si>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</si>
  <si>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</si>
  <si>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</si>
  <si>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</si>
  <si>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</si>
  <si>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</si>
  <si>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</si>
  <si>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</si>
  <si>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</si>
  <si>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</si>
  <si>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</si>
  <si>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</si>
  <si>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</si>
  <si>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</si>
  <si>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</si>
  <si>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</si>
  <si>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</si>
  <si>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</si>
  <si>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</si>
  <si>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</si>
  <si>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kg</t>
  </si>
  <si>
    <t>Rendimiento  (Unidades/hà)</t>
  </si>
  <si>
    <t>Costo unitario ($/ Unidades) (*)</t>
  </si>
  <si>
    <t>Sept</t>
  </si>
  <si>
    <t>Todas las comunas</t>
  </si>
  <si>
    <t>PERA</t>
  </si>
  <si>
    <t>SAN FERNANDO</t>
  </si>
  <si>
    <t>FEBRERO</t>
  </si>
  <si>
    <t>MERCADO INTERNO/EXPORTACION</t>
  </si>
  <si>
    <t>SEQUIA/HELADAS</t>
  </si>
  <si>
    <t>KG</t>
  </si>
  <si>
    <t>LT</t>
  </si>
  <si>
    <t>LI</t>
  </si>
  <si>
    <t>PACKHAMS</t>
  </si>
  <si>
    <t>RENDIMIENTO (Kgs/ha)</t>
  </si>
  <si>
    <t>PRECIO ESPERADO ($/Kgs)</t>
  </si>
  <si>
    <t>Poda</t>
  </si>
  <si>
    <t>Fertilizacion</t>
  </si>
  <si>
    <t>Control de malezas</t>
  </si>
  <si>
    <t>Riegos</t>
  </si>
  <si>
    <t>Cosecha</t>
  </si>
  <si>
    <t>Varios</t>
  </si>
  <si>
    <t>Jun</t>
  </si>
  <si>
    <t>Mar/nov</t>
  </si>
  <si>
    <t>En/dic</t>
  </si>
  <si>
    <t>Sep/may</t>
  </si>
  <si>
    <t>Feb/mar</t>
  </si>
  <si>
    <t>Pulverizacion</t>
  </si>
  <si>
    <t>Surcadura</t>
  </si>
  <si>
    <t>Trituradora de poda</t>
  </si>
  <si>
    <t>Rastraj e</t>
  </si>
  <si>
    <t>Coceha carro autocargable</t>
  </si>
  <si>
    <t>Flete</t>
  </si>
  <si>
    <t>Ene/dic</t>
  </si>
  <si>
    <t>Sep/dic</t>
  </si>
  <si>
    <t>Mar/feb</t>
  </si>
  <si>
    <t>Jul/agos</t>
  </si>
  <si>
    <t>Ago/dic</t>
  </si>
  <si>
    <t>Nordox</t>
  </si>
  <si>
    <t>Strepto plus</t>
  </si>
  <si>
    <t>Diazinon 40 wp</t>
  </si>
  <si>
    <t>Lorsban 48 wp</t>
  </si>
  <si>
    <t>Centuruon</t>
  </si>
  <si>
    <t>Tebuconazol</t>
  </si>
  <si>
    <t>Score</t>
  </si>
  <si>
    <t>Manzate</t>
  </si>
  <si>
    <t>Citroliv</t>
  </si>
  <si>
    <t>Sunspray</t>
  </si>
  <si>
    <t>Lorsban 4 e</t>
  </si>
  <si>
    <t>Roundup 48%</t>
  </si>
  <si>
    <t xml:space="preserve">Defender potacio </t>
  </si>
  <si>
    <t>Hurricane</t>
  </si>
  <si>
    <t>Urea</t>
  </si>
  <si>
    <t xml:space="preserve">Muriato potacio </t>
  </si>
  <si>
    <t>Defender .boro</t>
  </si>
  <si>
    <t xml:space="preserve">Foleartec zing </t>
  </si>
  <si>
    <t>Foleartec magnecio</t>
  </si>
  <si>
    <t>Abr/sep</t>
  </si>
  <si>
    <t>Mar/dic</t>
  </si>
  <si>
    <t>Sep/oct</t>
  </si>
  <si>
    <t>Jul</t>
  </si>
  <si>
    <t>Nov</t>
  </si>
  <si>
    <t>Mar/sep</t>
  </si>
  <si>
    <t>ESCENARIOS COSTO UNITARIO  ($/Kgs)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</si>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</sst>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rgb="FF000000"/>
      <name val="Arial Narrow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6" borderId="18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4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8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3" fontId="4" fillId="2" borderId="48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6" fillId="2" borderId="18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5" xfId="0" applyNumberFormat="1" applyFont="1" applyFill="1" applyBorder="1" applyAlignment="1">
      <alignment horizontal="right" vertical="center" wrapText="1"/>
    </xf>
    <xf numFmtId="0" fontId="8" fillId="3" borderId="17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 applyAlignment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17" fontId="20" fillId="0" borderId="55" xfId="1" applyNumberFormat="1" applyFont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horizontal="center" wrapText="1"/>
    </xf>
    <xf numFmtId="49" fontId="1" fillId="3" borderId="57" xfId="0" applyNumberFormat="1" applyFont="1" applyFill="1" applyBorder="1" applyAlignment="1">
      <alignment horizontal="center" vertical="center" wrapText="1"/>
    </xf>
    <xf numFmtId="49" fontId="7" fillId="3" borderId="58" xfId="0" applyNumberFormat="1" applyFont="1" applyFill="1" applyBorder="1" applyAlignment="1">
      <alignment vertical="center"/>
    </xf>
    <xf numFmtId="0" fontId="21" fillId="9" borderId="48" xfId="0" applyFont="1" applyFill="1" applyBorder="1" applyAlignment="1">
      <alignment vertical="center" wrapText="1"/>
    </xf>
    <xf numFmtId="0" fontId="4" fillId="2" borderId="59" xfId="0" applyNumberFormat="1" applyFont="1" applyFill="1" applyBorder="1" applyAlignment="1">
      <alignment horizontal="center" wrapText="1"/>
    </xf>
    <xf numFmtId="1" fontId="4" fillId="2" borderId="59" xfId="0" applyNumberFormat="1" applyFont="1" applyFill="1" applyBorder="1" applyAlignment="1">
      <alignment horizontal="center" wrapText="1"/>
    </xf>
    <xf numFmtId="3" fontId="4" fillId="2" borderId="56" xfId="0" applyNumberFormat="1" applyFont="1" applyFill="1" applyBorder="1" applyAlignment="1">
      <alignment horizontal="center" wrapText="1"/>
    </xf>
    <xf numFmtId="0" fontId="7" fillId="3" borderId="58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 wrapText="1"/>
    </xf>
    <xf numFmtId="49" fontId="7" fillId="3" borderId="60" xfId="0" applyNumberFormat="1" applyFont="1" applyFill="1" applyBorder="1" applyAlignment="1">
      <alignment vertical="center"/>
    </xf>
    <xf numFmtId="0" fontId="7" fillId="3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/>
    </xf>
    <xf numFmtId="49" fontId="4" fillId="2" borderId="61" xfId="0" applyNumberFormat="1" applyFont="1" applyFill="1" applyBorder="1" applyAlignment="1">
      <alignment horizontal="center"/>
    </xf>
    <xf numFmtId="3" fontId="4" fillId="2" borderId="62" xfId="0" applyNumberFormat="1" applyFont="1" applyFill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2" borderId="62" xfId="0" applyNumberFormat="1" applyFont="1" applyFill="1" applyBorder="1" applyAlignment="1">
      <alignment horizontal="center"/>
    </xf>
    <xf numFmtId="3" fontId="4" fillId="2" borderId="61" xfId="0" applyNumberFormat="1" applyFont="1" applyFill="1" applyBorder="1" applyAlignment="1">
      <alignment horizontal="center"/>
    </xf>
    <xf numFmtId="0" fontId="21" fillId="9" borderId="48" xfId="0" applyFont="1" applyFill="1" applyBorder="1" applyAlignment="1">
      <alignment horizontal="center" vertical="center"/>
    </xf>
    <xf numFmtId="164" fontId="22" fillId="5" borderId="23" xfId="0" applyNumberFormat="1" applyFont="1" applyFill="1" applyBorder="1" applyAlignment="1">
      <alignment vertical="center"/>
    </xf>
    <xf numFmtId="164" fontId="22" fillId="3" borderId="25" xfId="0" applyNumberFormat="1" applyFont="1" applyFill="1" applyBorder="1" applyAlignment="1">
      <alignment vertical="center"/>
    </xf>
    <xf numFmtId="164" fontId="22" fillId="5" borderId="2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28575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102"/>
  <sheetViews>
    <sheetView showGridLines="0" tabSelected="1" zoomScale="160" zoomScaleNormal="160" workbookViewId="0">
      <selection activeCell="A2" sqref="A2"/>
    </sheetView>
  </sheetViews>
  <sheetFormatPr baseColWidth="10" defaultColWidth="10.85546875" defaultRowHeight="11.25" customHeight="1" x14ac:dyDescent="0.25"/>
  <cols>
    <col min="1" max="1" width="7.85546875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7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93"/>
    </row>
    <row r="3" spans="2:7" ht="15" customHeight="1" x14ac:dyDescent="0.25">
      <c r="B3" s="2"/>
      <c r="C3" s="2"/>
      <c r="D3" s="2"/>
      <c r="E3" s="2"/>
      <c r="F3" s="2"/>
      <c r="G3" s="93"/>
    </row>
    <row r="4" spans="2:7" ht="15" customHeight="1" x14ac:dyDescent="0.25">
      <c r="B4" s="2"/>
      <c r="C4" s="2"/>
      <c r="D4" s="2"/>
      <c r="E4" s="2"/>
      <c r="F4" s="2"/>
      <c r="G4" s="93"/>
    </row>
    <row r="5" spans="2:7" ht="15" customHeight="1" x14ac:dyDescent="0.25">
      <c r="B5" s="2"/>
      <c r="C5" s="2"/>
      <c r="D5" s="2"/>
      <c r="E5" s="2"/>
      <c r="F5" s="2"/>
      <c r="G5" s="93"/>
    </row>
    <row r="6" spans="2:7" ht="15" customHeight="1" x14ac:dyDescent="0.25">
      <c r="B6" s="2"/>
      <c r="C6" s="2"/>
      <c r="D6" s="2"/>
      <c r="E6" s="2"/>
      <c r="F6" s="2"/>
      <c r="G6" s="93"/>
    </row>
    <row r="7" spans="2:7" ht="15" customHeight="1" x14ac:dyDescent="0.25">
      <c r="B7" s="2"/>
      <c r="C7" s="2"/>
      <c r="D7" s="2"/>
      <c r="E7" s="2"/>
      <c r="F7" s="2"/>
      <c r="G7" s="93"/>
    </row>
    <row r="8" spans="2:7" ht="15" customHeight="1" x14ac:dyDescent="0.25">
      <c r="B8" s="3"/>
      <c r="C8" s="4"/>
      <c r="D8" s="2"/>
      <c r="E8" s="4"/>
      <c r="F8" s="4"/>
      <c r="G8" s="94"/>
    </row>
    <row r="9" spans="2:7" ht="12" customHeight="1" x14ac:dyDescent="0.25">
      <c r="B9" s="5" t="s">
        <v>0</v>
      </c>
      <c r="C9" s="6" t="s">
        <v>65</v>
      </c>
      <c r="D9" s="7"/>
      <c r="E9" s="156" t="s">
        <v>74</v>
      </c>
      <c r="F9" s="157"/>
      <c r="G9" s="133">
        <v>50000</v>
      </c>
    </row>
    <row r="10" spans="2:7" ht="12" customHeight="1" x14ac:dyDescent="0.25">
      <c r="B10" s="8" t="s">
        <v>1</v>
      </c>
      <c r="C10" s="108" t="s">
        <v>73</v>
      </c>
      <c r="D10" s="9"/>
      <c r="E10" s="158" t="s">
        <v>2</v>
      </c>
      <c r="F10" s="159"/>
      <c r="G10" s="10" t="s">
        <v>67</v>
      </c>
    </row>
    <row r="11" spans="2:7" ht="12" customHeight="1" x14ac:dyDescent="0.25">
      <c r="B11" s="8" t="s">
        <v>3</v>
      </c>
      <c r="C11" s="10" t="s">
        <v>58</v>
      </c>
      <c r="D11" s="9"/>
      <c r="E11" s="158" t="s">
        <v>75</v>
      </c>
      <c r="F11" s="159"/>
      <c r="G11" s="95">
        <v>220</v>
      </c>
    </row>
    <row r="12" spans="2:7" ht="12" customHeight="1" x14ac:dyDescent="0.25">
      <c r="B12" s="8" t="s">
        <v>4</v>
      </c>
      <c r="C12" s="11" t="s">
        <v>66</v>
      </c>
      <c r="D12" s="9"/>
      <c r="E12" s="12" t="s">
        <v>5</v>
      </c>
      <c r="F12" s="13"/>
      <c r="G12" s="89">
        <f>G9*G11</f>
        <v>11000000</v>
      </c>
    </row>
    <row r="13" spans="2:7" ht="25.5" x14ac:dyDescent="0.25">
      <c r="B13" s="8" t="s">
        <v>6</v>
      </c>
      <c r="C13" s="10" t="s">
        <v>66</v>
      </c>
      <c r="D13" s="9"/>
      <c r="E13" s="158" t="s">
        <v>7</v>
      </c>
      <c r="F13" s="159"/>
      <c r="G13" s="11" t="s">
        <v>68</v>
      </c>
    </row>
    <row r="14" spans="2:7" ht="12" customHeight="1" x14ac:dyDescent="0.25">
      <c r="B14" s="8" t="s">
        <v>8</v>
      </c>
      <c r="C14" s="10" t="s">
        <v>64</v>
      </c>
      <c r="D14" s="9"/>
      <c r="E14" s="158" t="s">
        <v>9</v>
      </c>
      <c r="F14" s="159"/>
      <c r="G14" s="10" t="s">
        <v>67</v>
      </c>
    </row>
    <row r="15" spans="2:7" ht="12" customHeight="1" x14ac:dyDescent="0.25">
      <c r="B15" s="8" t="s">
        <v>10</v>
      </c>
      <c r="C15" s="132" t="s">
        <v>124</v>
      </c>
      <c r="D15" s="9"/>
      <c r="E15" s="160" t="s">
        <v>11</v>
      </c>
      <c r="F15" s="161"/>
      <c r="G15" s="11" t="s">
        <v>69</v>
      </c>
    </row>
    <row r="16" spans="2:7" ht="12" customHeight="1" x14ac:dyDescent="0.25">
      <c r="B16" s="14"/>
      <c r="C16" s="15"/>
      <c r="D16" s="16"/>
      <c r="E16" s="17"/>
      <c r="F16" s="17"/>
      <c r="G16" s="96"/>
    </row>
    <row r="17" spans="2:7" ht="12" customHeight="1" x14ac:dyDescent="0.25">
      <c r="B17" s="162" t="s">
        <v>12</v>
      </c>
      <c r="C17" s="163"/>
      <c r="D17" s="163"/>
      <c r="E17" s="163"/>
      <c r="F17" s="163"/>
      <c r="G17" s="163"/>
    </row>
    <row r="18" spans="2:7" ht="12" customHeight="1" x14ac:dyDescent="0.25">
      <c r="B18" s="18"/>
      <c r="C18" s="19"/>
      <c r="D18" s="19"/>
      <c r="E18" s="19"/>
      <c r="F18" s="20"/>
      <c r="G18" s="97"/>
    </row>
    <row r="19" spans="2:7" ht="12" customHeight="1" x14ac:dyDescent="0.25">
      <c r="B19" s="21" t="s">
        <v>13</v>
      </c>
      <c r="C19" s="22"/>
      <c r="D19" s="23"/>
      <c r="E19" s="23"/>
      <c r="F19" s="23"/>
      <c r="G19" s="98"/>
    </row>
    <row r="20" spans="2:7" ht="24" customHeight="1" x14ac:dyDescent="0.25">
      <c r="B20" s="135" t="s">
        <v>14</v>
      </c>
      <c r="C20" s="24" t="s">
        <v>15</v>
      </c>
      <c r="D20" s="24" t="s">
        <v>16</v>
      </c>
      <c r="E20" s="135" t="s">
        <v>17</v>
      </c>
      <c r="F20" s="24" t="s">
        <v>18</v>
      </c>
      <c r="G20" s="24" t="s">
        <v>19</v>
      </c>
    </row>
    <row r="21" spans="2:7" ht="12.75" customHeight="1" x14ac:dyDescent="0.25">
      <c r="B21" s="137" t="s">
        <v>76</v>
      </c>
      <c r="C21" s="134" t="s">
        <v>20</v>
      </c>
      <c r="D21" s="138">
        <v>30</v>
      </c>
      <c r="E21" s="142" t="s">
        <v>82</v>
      </c>
      <c r="F21" s="140">
        <v>30000</v>
      </c>
      <c r="G21" s="123">
        <f>D21*F21</f>
        <v>900000</v>
      </c>
    </row>
    <row r="22" spans="2:7" ht="12.75" customHeight="1" x14ac:dyDescent="0.25">
      <c r="B22" s="137" t="s">
        <v>77</v>
      </c>
      <c r="C22" s="134" t="s">
        <v>20</v>
      </c>
      <c r="D22" s="138">
        <v>2</v>
      </c>
      <c r="E22" s="142" t="s">
        <v>83</v>
      </c>
      <c r="F22" s="140">
        <v>30000</v>
      </c>
      <c r="G22" s="123">
        <f t="shared" ref="G22:G26" si="0">D22*F22</f>
        <v>60000</v>
      </c>
    </row>
    <row r="23" spans="2:7" ht="12.75" customHeight="1" x14ac:dyDescent="0.25">
      <c r="B23" s="137" t="s">
        <v>78</v>
      </c>
      <c r="C23" s="134" t="s">
        <v>20</v>
      </c>
      <c r="D23" s="139">
        <v>5</v>
      </c>
      <c r="E23" s="142" t="s">
        <v>84</v>
      </c>
      <c r="F23" s="140">
        <v>30000</v>
      </c>
      <c r="G23" s="123">
        <f t="shared" si="0"/>
        <v>150000</v>
      </c>
    </row>
    <row r="24" spans="2:7" ht="12.75" customHeight="1" x14ac:dyDescent="0.25">
      <c r="B24" s="137" t="s">
        <v>79</v>
      </c>
      <c r="C24" s="134" t="s">
        <v>20</v>
      </c>
      <c r="D24" s="138">
        <v>16</v>
      </c>
      <c r="E24" s="142" t="s">
        <v>85</v>
      </c>
      <c r="F24" s="140">
        <v>30000</v>
      </c>
      <c r="G24" s="123">
        <f t="shared" si="0"/>
        <v>480000</v>
      </c>
    </row>
    <row r="25" spans="2:7" ht="12.75" customHeight="1" x14ac:dyDescent="0.25">
      <c r="B25" s="137" t="s">
        <v>80</v>
      </c>
      <c r="C25" s="134" t="s">
        <v>20</v>
      </c>
      <c r="D25" s="138">
        <v>40</v>
      </c>
      <c r="E25" s="142" t="s">
        <v>86</v>
      </c>
      <c r="F25" s="140">
        <v>30000</v>
      </c>
      <c r="G25" s="123">
        <f t="shared" si="0"/>
        <v>1200000</v>
      </c>
    </row>
    <row r="26" spans="2:7" ht="12.75" customHeight="1" x14ac:dyDescent="0.25">
      <c r="B26" s="137" t="s">
        <v>81</v>
      </c>
      <c r="C26" s="134" t="s">
        <v>20</v>
      </c>
      <c r="D26" s="139">
        <v>5</v>
      </c>
      <c r="E26" s="142" t="s">
        <v>84</v>
      </c>
      <c r="F26" s="140">
        <v>30000</v>
      </c>
      <c r="G26" s="123">
        <f t="shared" si="0"/>
        <v>150000</v>
      </c>
    </row>
    <row r="27" spans="2:7" ht="12.75" customHeight="1" x14ac:dyDescent="0.25">
      <c r="B27" s="136" t="s">
        <v>21</v>
      </c>
      <c r="C27" s="25"/>
      <c r="D27" s="25"/>
      <c r="E27" s="141"/>
      <c r="F27" s="26"/>
      <c r="G27" s="124">
        <f>SUM(G21:G26)</f>
        <v>2940000</v>
      </c>
    </row>
    <row r="28" spans="2:7" ht="12" customHeight="1" x14ac:dyDescent="0.25">
      <c r="B28" s="18"/>
      <c r="C28" s="20"/>
      <c r="D28" s="20"/>
      <c r="E28" s="20"/>
      <c r="F28" s="27"/>
      <c r="G28" s="99"/>
    </row>
    <row r="29" spans="2:7" ht="12" customHeight="1" x14ac:dyDescent="0.25">
      <c r="B29" s="28" t="s">
        <v>22</v>
      </c>
      <c r="C29" s="29"/>
      <c r="D29" s="30"/>
      <c r="E29" s="30"/>
      <c r="F29" s="31"/>
      <c r="G29" s="100"/>
    </row>
    <row r="30" spans="2:7" ht="24" customHeight="1" x14ac:dyDescent="0.25">
      <c r="B30" s="32" t="s">
        <v>14</v>
      </c>
      <c r="C30" s="33" t="s">
        <v>15</v>
      </c>
      <c r="D30" s="33" t="s">
        <v>16</v>
      </c>
      <c r="E30" s="32" t="s">
        <v>59</v>
      </c>
      <c r="F30" s="33" t="s">
        <v>18</v>
      </c>
      <c r="G30" s="32" t="s">
        <v>19</v>
      </c>
    </row>
    <row r="31" spans="2:7" ht="12" customHeight="1" x14ac:dyDescent="0.25">
      <c r="B31" s="34"/>
      <c r="C31" s="35" t="s">
        <v>59</v>
      </c>
      <c r="D31" s="35" t="s">
        <v>59</v>
      </c>
      <c r="E31" s="35" t="s">
        <v>59</v>
      </c>
      <c r="F31" s="88" t="s">
        <v>59</v>
      </c>
      <c r="G31" s="126"/>
    </row>
    <row r="32" spans="2:7" ht="12" customHeight="1" x14ac:dyDescent="0.25">
      <c r="B32" s="36" t="s">
        <v>23</v>
      </c>
      <c r="C32" s="37"/>
      <c r="D32" s="37"/>
      <c r="E32" s="37"/>
      <c r="F32" s="38"/>
      <c r="G32" s="127"/>
    </row>
    <row r="33" spans="2:11" ht="12" customHeight="1" x14ac:dyDescent="0.25">
      <c r="B33" s="39"/>
      <c r="C33" s="40"/>
      <c r="D33" s="40"/>
      <c r="E33" s="40"/>
      <c r="F33" s="41"/>
      <c r="G33" s="101"/>
    </row>
    <row r="34" spans="2:11" ht="12" customHeight="1" x14ac:dyDescent="0.25">
      <c r="B34" s="28" t="s">
        <v>24</v>
      </c>
      <c r="C34" s="29"/>
      <c r="D34" s="30"/>
      <c r="E34" s="30"/>
      <c r="F34" s="31"/>
      <c r="G34" s="100"/>
    </row>
    <row r="35" spans="2:11" ht="24" customHeight="1" x14ac:dyDescent="0.25">
      <c r="B35" s="110" t="s">
        <v>14</v>
      </c>
      <c r="C35" s="42" t="s">
        <v>15</v>
      </c>
      <c r="D35" s="42" t="s">
        <v>16</v>
      </c>
      <c r="E35" s="110" t="s">
        <v>17</v>
      </c>
      <c r="F35" s="43" t="s">
        <v>18</v>
      </c>
      <c r="G35" s="42" t="s">
        <v>19</v>
      </c>
    </row>
    <row r="36" spans="2:11" ht="12.75" customHeight="1" x14ac:dyDescent="0.25">
      <c r="B36" s="137" t="s">
        <v>87</v>
      </c>
      <c r="C36" s="134" t="s">
        <v>25</v>
      </c>
      <c r="D36" s="138">
        <v>11</v>
      </c>
      <c r="E36" s="142" t="s">
        <v>93</v>
      </c>
      <c r="F36" s="140">
        <v>85000</v>
      </c>
      <c r="G36" s="123">
        <f>D36*F36</f>
        <v>935000</v>
      </c>
    </row>
    <row r="37" spans="2:11" ht="12.75" customHeight="1" x14ac:dyDescent="0.25">
      <c r="B37" s="137" t="s">
        <v>88</v>
      </c>
      <c r="C37" s="134" t="s">
        <v>25</v>
      </c>
      <c r="D37" s="138">
        <v>1</v>
      </c>
      <c r="E37" s="142" t="s">
        <v>94</v>
      </c>
      <c r="F37" s="140">
        <v>85000</v>
      </c>
      <c r="G37" s="123">
        <f t="shared" ref="G37:G42" si="1">D37*F37</f>
        <v>85000</v>
      </c>
    </row>
    <row r="38" spans="2:11" ht="12.75" customHeight="1" x14ac:dyDescent="0.25">
      <c r="B38" s="137" t="s">
        <v>78</v>
      </c>
      <c r="C38" s="134" t="s">
        <v>25</v>
      </c>
      <c r="D38" s="138">
        <v>4</v>
      </c>
      <c r="E38" s="142" t="s">
        <v>95</v>
      </c>
      <c r="F38" s="140">
        <v>85000</v>
      </c>
      <c r="G38" s="123">
        <f t="shared" si="1"/>
        <v>340000</v>
      </c>
    </row>
    <row r="39" spans="2:11" ht="12.75" customHeight="1" x14ac:dyDescent="0.25">
      <c r="B39" s="137" t="s">
        <v>89</v>
      </c>
      <c r="C39" s="134" t="s">
        <v>25</v>
      </c>
      <c r="D39" s="138">
        <v>5</v>
      </c>
      <c r="E39" s="142" t="s">
        <v>96</v>
      </c>
      <c r="F39" s="140">
        <v>90000</v>
      </c>
      <c r="G39" s="123">
        <f t="shared" si="1"/>
        <v>450000</v>
      </c>
    </row>
    <row r="40" spans="2:11" ht="12.75" customHeight="1" x14ac:dyDescent="0.25">
      <c r="B40" s="137" t="s">
        <v>90</v>
      </c>
      <c r="C40" s="134" t="s">
        <v>25</v>
      </c>
      <c r="D40" s="138">
        <v>1</v>
      </c>
      <c r="E40" s="142" t="s">
        <v>97</v>
      </c>
      <c r="F40" s="140">
        <v>85000</v>
      </c>
      <c r="G40" s="123">
        <f t="shared" si="1"/>
        <v>85000</v>
      </c>
    </row>
    <row r="41" spans="2:11" ht="12.75" customHeight="1" x14ac:dyDescent="0.25">
      <c r="B41" s="137" t="s">
        <v>91</v>
      </c>
      <c r="C41" s="134" t="s">
        <v>25</v>
      </c>
      <c r="D41" s="138">
        <v>2</v>
      </c>
      <c r="E41" s="142" t="s">
        <v>86</v>
      </c>
      <c r="F41" s="140">
        <v>90000</v>
      </c>
      <c r="G41" s="123">
        <f t="shared" ref="G41" si="2">D41*F41</f>
        <v>180000</v>
      </c>
    </row>
    <row r="42" spans="2:11" ht="12.75" customHeight="1" x14ac:dyDescent="0.25">
      <c r="B42" s="137" t="s">
        <v>92</v>
      </c>
      <c r="C42" s="134" t="s">
        <v>25</v>
      </c>
      <c r="D42" s="138">
        <v>2</v>
      </c>
      <c r="E42" s="142" t="s">
        <v>86</v>
      </c>
      <c r="F42" s="140">
        <v>180000</v>
      </c>
      <c r="G42" s="123">
        <f t="shared" si="1"/>
        <v>360000</v>
      </c>
    </row>
    <row r="43" spans="2:11" ht="12.75" customHeight="1" x14ac:dyDescent="0.25">
      <c r="B43" s="143" t="s">
        <v>26</v>
      </c>
      <c r="C43" s="44"/>
      <c r="D43" s="44"/>
      <c r="E43" s="144"/>
      <c r="F43" s="44"/>
      <c r="G43" s="125">
        <f>SUM(G36:G42)</f>
        <v>2435000</v>
      </c>
    </row>
    <row r="44" spans="2:11" ht="12" customHeight="1" x14ac:dyDescent="0.25">
      <c r="B44" s="39"/>
      <c r="C44" s="40"/>
      <c r="D44" s="40"/>
      <c r="E44" s="40"/>
      <c r="F44" s="41"/>
      <c r="G44" s="101"/>
    </row>
    <row r="45" spans="2:11" ht="12" customHeight="1" x14ac:dyDescent="0.25">
      <c r="B45" s="28" t="s">
        <v>27</v>
      </c>
      <c r="C45" s="29"/>
      <c r="D45" s="30"/>
      <c r="E45" s="30"/>
      <c r="F45" s="31"/>
      <c r="G45" s="100"/>
    </row>
    <row r="46" spans="2:11" ht="24" customHeight="1" x14ac:dyDescent="0.25">
      <c r="B46" s="91" t="s">
        <v>28</v>
      </c>
      <c r="C46" s="91" t="s">
        <v>29</v>
      </c>
      <c r="D46" s="91" t="s">
        <v>30</v>
      </c>
      <c r="E46" s="91" t="s">
        <v>17</v>
      </c>
      <c r="F46" s="91" t="s">
        <v>18</v>
      </c>
      <c r="G46" s="102" t="s">
        <v>19</v>
      </c>
      <c r="K46" s="87"/>
    </row>
    <row r="47" spans="2:11" ht="12.75" customHeight="1" x14ac:dyDescent="0.25">
      <c r="B47" s="137" t="s">
        <v>98</v>
      </c>
      <c r="C47" s="145" t="s">
        <v>70</v>
      </c>
      <c r="D47" s="148">
        <v>12</v>
      </c>
      <c r="E47" s="142" t="s">
        <v>63</v>
      </c>
      <c r="F47" s="145">
        <v>20111</v>
      </c>
      <c r="G47" s="92">
        <f>D47*F47</f>
        <v>241332</v>
      </c>
      <c r="K47" s="87"/>
    </row>
    <row r="48" spans="2:11" ht="12.75" customHeight="1" x14ac:dyDescent="0.25">
      <c r="B48" s="137" t="s">
        <v>99</v>
      </c>
      <c r="C48" s="146" t="s">
        <v>60</v>
      </c>
      <c r="D48" s="149">
        <v>2.4</v>
      </c>
      <c r="E48" s="152" t="s">
        <v>117</v>
      </c>
      <c r="F48" s="151">
        <v>80920</v>
      </c>
      <c r="G48" s="92">
        <f t="shared" ref="G48:G58" si="3">D48*F48</f>
        <v>194208</v>
      </c>
    </row>
    <row r="49" spans="2:7" ht="12.75" customHeight="1" x14ac:dyDescent="0.25">
      <c r="B49" s="137" t="s">
        <v>100</v>
      </c>
      <c r="C49" s="147" t="s">
        <v>60</v>
      </c>
      <c r="D49" s="150">
        <v>2.6</v>
      </c>
      <c r="E49" s="152" t="s">
        <v>118</v>
      </c>
      <c r="F49" s="151">
        <v>18921</v>
      </c>
      <c r="G49" s="92">
        <f t="shared" si="3"/>
        <v>49194.6</v>
      </c>
    </row>
    <row r="50" spans="2:7" ht="12.75" customHeight="1" x14ac:dyDescent="0.25">
      <c r="B50" s="137" t="s">
        <v>101</v>
      </c>
      <c r="C50" s="147" t="s">
        <v>60</v>
      </c>
      <c r="D50" s="150">
        <v>1.6</v>
      </c>
      <c r="E50" s="152" t="s">
        <v>83</v>
      </c>
      <c r="F50" s="151">
        <v>42330</v>
      </c>
      <c r="G50" s="92">
        <f t="shared" si="3"/>
        <v>67728</v>
      </c>
    </row>
    <row r="51" spans="2:7" ht="12.75" customHeight="1" x14ac:dyDescent="0.25">
      <c r="B51" s="137" t="s">
        <v>102</v>
      </c>
      <c r="C51" s="146" t="s">
        <v>71</v>
      </c>
      <c r="D51" s="149">
        <v>1</v>
      </c>
      <c r="E51" s="152" t="s">
        <v>94</v>
      </c>
      <c r="F51" s="151">
        <v>38080</v>
      </c>
      <c r="G51" s="92">
        <f>D51*F51</f>
        <v>38080</v>
      </c>
    </row>
    <row r="52" spans="2:7" ht="12.75" customHeight="1" x14ac:dyDescent="0.25">
      <c r="B52" s="137" t="s">
        <v>103</v>
      </c>
      <c r="C52" s="147" t="s">
        <v>71</v>
      </c>
      <c r="D52" s="150">
        <v>1.8</v>
      </c>
      <c r="E52" s="152" t="s">
        <v>94</v>
      </c>
      <c r="F52" s="151">
        <v>32130</v>
      </c>
      <c r="G52" s="92">
        <f>D52*F52</f>
        <v>57834</v>
      </c>
    </row>
    <row r="53" spans="2:7" ht="12.75" customHeight="1" x14ac:dyDescent="0.25">
      <c r="B53" s="137" t="s">
        <v>104</v>
      </c>
      <c r="C53" s="147" t="s">
        <v>72</v>
      </c>
      <c r="D53" s="150">
        <v>1.5</v>
      </c>
      <c r="E53" s="152" t="s">
        <v>119</v>
      </c>
      <c r="F53" s="151">
        <v>65450</v>
      </c>
      <c r="G53" s="92">
        <f t="shared" si="3"/>
        <v>98175</v>
      </c>
    </row>
    <row r="54" spans="2:7" ht="12.75" customHeight="1" x14ac:dyDescent="0.25">
      <c r="B54" s="137" t="s">
        <v>105</v>
      </c>
      <c r="C54" s="146" t="s">
        <v>70</v>
      </c>
      <c r="D54" s="149">
        <v>7</v>
      </c>
      <c r="E54" s="152" t="s">
        <v>97</v>
      </c>
      <c r="F54" s="151">
        <v>4284</v>
      </c>
      <c r="G54" s="92">
        <f t="shared" si="3"/>
        <v>29988</v>
      </c>
    </row>
    <row r="55" spans="2:7" ht="12.75" customHeight="1" x14ac:dyDescent="0.25">
      <c r="B55" s="137" t="s">
        <v>106</v>
      </c>
      <c r="C55" s="147" t="s">
        <v>71</v>
      </c>
      <c r="D55" s="150">
        <v>40</v>
      </c>
      <c r="E55" s="152" t="s">
        <v>120</v>
      </c>
      <c r="F55" s="151">
        <v>2499</v>
      </c>
      <c r="G55" s="92">
        <f t="shared" si="3"/>
        <v>99960</v>
      </c>
    </row>
    <row r="56" spans="2:7" ht="12.75" customHeight="1" x14ac:dyDescent="0.25">
      <c r="B56" s="137" t="s">
        <v>107</v>
      </c>
      <c r="C56" s="147" t="s">
        <v>71</v>
      </c>
      <c r="D56" s="150">
        <v>10</v>
      </c>
      <c r="E56" s="152" t="s">
        <v>121</v>
      </c>
      <c r="F56" s="151">
        <v>3094</v>
      </c>
      <c r="G56" s="92">
        <f t="shared" si="3"/>
        <v>30940</v>
      </c>
    </row>
    <row r="57" spans="2:7" ht="12.75" customHeight="1" x14ac:dyDescent="0.25">
      <c r="B57" s="137" t="s">
        <v>108</v>
      </c>
      <c r="C57" s="147" t="s">
        <v>71</v>
      </c>
      <c r="D57" s="150">
        <v>5</v>
      </c>
      <c r="E57" s="152" t="s">
        <v>120</v>
      </c>
      <c r="F57" s="151">
        <v>13685</v>
      </c>
      <c r="G57" s="92">
        <f t="shared" si="3"/>
        <v>68425</v>
      </c>
    </row>
    <row r="58" spans="2:7" ht="12.75" customHeight="1" x14ac:dyDescent="0.25">
      <c r="B58" s="137" t="s">
        <v>109</v>
      </c>
      <c r="C58" s="147" t="s">
        <v>71</v>
      </c>
      <c r="D58" s="150">
        <v>12</v>
      </c>
      <c r="E58" s="152" t="s">
        <v>84</v>
      </c>
      <c r="F58" s="151">
        <v>9996</v>
      </c>
      <c r="G58" s="92">
        <f t="shared" si="3"/>
        <v>119952</v>
      </c>
    </row>
    <row r="59" spans="2:7" ht="12.75" customHeight="1" x14ac:dyDescent="0.25">
      <c r="B59" s="137" t="s">
        <v>110</v>
      </c>
      <c r="C59" s="147" t="s">
        <v>72</v>
      </c>
      <c r="D59" s="150">
        <v>15</v>
      </c>
      <c r="E59" s="152" t="s">
        <v>94</v>
      </c>
      <c r="F59" s="151">
        <v>8992</v>
      </c>
      <c r="G59" s="92">
        <f t="shared" ref="G59:G65" si="4">D59*F59</f>
        <v>134880</v>
      </c>
    </row>
    <row r="60" spans="2:7" ht="12.75" customHeight="1" x14ac:dyDescent="0.25">
      <c r="B60" s="137" t="s">
        <v>111</v>
      </c>
      <c r="C60" s="147" t="s">
        <v>70</v>
      </c>
      <c r="D60" s="150">
        <v>0.5</v>
      </c>
      <c r="E60" s="152" t="s">
        <v>94</v>
      </c>
      <c r="F60" s="151">
        <v>172120</v>
      </c>
      <c r="G60" s="92">
        <f t="shared" si="4"/>
        <v>86060</v>
      </c>
    </row>
    <row r="61" spans="2:7" ht="12.75" customHeight="1" x14ac:dyDescent="0.25">
      <c r="B61" s="137" t="s">
        <v>112</v>
      </c>
      <c r="C61" s="147" t="s">
        <v>70</v>
      </c>
      <c r="D61" s="150">
        <v>300</v>
      </c>
      <c r="E61" s="152" t="s">
        <v>118</v>
      </c>
      <c r="F61" s="151">
        <v>1253</v>
      </c>
      <c r="G61" s="92">
        <f t="shared" si="4"/>
        <v>375900</v>
      </c>
    </row>
    <row r="62" spans="2:7" ht="12.75" customHeight="1" x14ac:dyDescent="0.25">
      <c r="B62" s="137" t="s">
        <v>113</v>
      </c>
      <c r="C62" s="147" t="s">
        <v>70</v>
      </c>
      <c r="D62" s="150">
        <v>200</v>
      </c>
      <c r="E62" s="152" t="s">
        <v>118</v>
      </c>
      <c r="F62" s="151">
        <v>1326</v>
      </c>
      <c r="G62" s="92">
        <f t="shared" si="4"/>
        <v>265200</v>
      </c>
    </row>
    <row r="63" spans="2:7" ht="12.75" customHeight="1" x14ac:dyDescent="0.25">
      <c r="B63" s="137" t="s">
        <v>114</v>
      </c>
      <c r="C63" s="147" t="s">
        <v>71</v>
      </c>
      <c r="D63" s="150">
        <v>12</v>
      </c>
      <c r="E63" s="152" t="s">
        <v>122</v>
      </c>
      <c r="F63" s="151">
        <v>8806</v>
      </c>
      <c r="G63" s="92">
        <f t="shared" si="4"/>
        <v>105672</v>
      </c>
    </row>
    <row r="64" spans="2:7" ht="12.75" customHeight="1" x14ac:dyDescent="0.25">
      <c r="B64" s="137" t="s">
        <v>115</v>
      </c>
      <c r="C64" s="147" t="s">
        <v>71</v>
      </c>
      <c r="D64" s="150">
        <v>10</v>
      </c>
      <c r="E64" s="152" t="s">
        <v>97</v>
      </c>
      <c r="F64" s="151">
        <v>7494</v>
      </c>
      <c r="G64" s="92">
        <f t="shared" si="4"/>
        <v>74940</v>
      </c>
    </row>
    <row r="65" spans="2:9" ht="12.75" customHeight="1" x14ac:dyDescent="0.25">
      <c r="B65" s="137" t="s">
        <v>116</v>
      </c>
      <c r="C65" s="147" t="s">
        <v>71</v>
      </c>
      <c r="D65" s="150">
        <v>10</v>
      </c>
      <c r="E65" s="152" t="s">
        <v>97</v>
      </c>
      <c r="F65" s="151">
        <v>5720</v>
      </c>
      <c r="G65" s="92">
        <f t="shared" si="4"/>
        <v>57200</v>
      </c>
    </row>
    <row r="66" spans="2:9" ht="13.5" customHeight="1" x14ac:dyDescent="0.25">
      <c r="B66" s="118" t="s">
        <v>31</v>
      </c>
      <c r="C66" s="119"/>
      <c r="D66" s="119"/>
      <c r="E66" s="119"/>
      <c r="F66" s="120"/>
      <c r="G66" s="128">
        <f>SUM(G47:G65)</f>
        <v>2195668.6</v>
      </c>
    </row>
    <row r="67" spans="2:9" ht="12" customHeight="1" x14ac:dyDescent="0.25">
      <c r="B67" s="113"/>
      <c r="C67" s="114"/>
      <c r="D67" s="114"/>
      <c r="E67" s="115"/>
      <c r="F67" s="116"/>
      <c r="G67" s="117"/>
    </row>
    <row r="68" spans="2:9" ht="12" customHeight="1" x14ac:dyDescent="0.25">
      <c r="B68" s="28" t="s">
        <v>32</v>
      </c>
      <c r="C68" s="29"/>
      <c r="D68" s="30"/>
      <c r="E68" s="30"/>
      <c r="F68" s="31"/>
      <c r="G68" s="100"/>
    </row>
    <row r="69" spans="2:9" ht="24" customHeight="1" x14ac:dyDescent="0.25">
      <c r="B69" s="110" t="s">
        <v>33</v>
      </c>
      <c r="C69" s="91" t="s">
        <v>29</v>
      </c>
      <c r="D69" s="91" t="s">
        <v>30</v>
      </c>
      <c r="E69" s="110" t="s">
        <v>17</v>
      </c>
      <c r="F69" s="91" t="s">
        <v>18</v>
      </c>
      <c r="G69" s="110" t="s">
        <v>19</v>
      </c>
    </row>
    <row r="70" spans="2:9" ht="16.5" customHeight="1" x14ac:dyDescent="0.25">
      <c r="B70" s="111"/>
      <c r="C70" s="112"/>
      <c r="D70" s="112"/>
      <c r="E70" s="90"/>
      <c r="F70" s="92"/>
      <c r="G70" s="92"/>
    </row>
    <row r="71" spans="2:9" ht="13.5" customHeight="1" x14ac:dyDescent="0.25">
      <c r="B71" s="45" t="s">
        <v>34</v>
      </c>
      <c r="C71" s="46"/>
      <c r="D71" s="46"/>
      <c r="E71" s="109"/>
      <c r="F71" s="47"/>
      <c r="G71" s="129"/>
      <c r="I71" s="121"/>
    </row>
    <row r="72" spans="2:9" ht="12" customHeight="1" x14ac:dyDescent="0.25">
      <c r="B72" s="57"/>
      <c r="C72" s="57"/>
      <c r="D72" s="57"/>
      <c r="E72" s="57"/>
      <c r="F72" s="58"/>
      <c r="G72" s="103"/>
    </row>
    <row r="73" spans="2:9" ht="12" customHeight="1" x14ac:dyDescent="0.25">
      <c r="B73" s="59" t="s">
        <v>35</v>
      </c>
      <c r="C73" s="60"/>
      <c r="D73" s="60"/>
      <c r="E73" s="60"/>
      <c r="F73" s="60"/>
      <c r="G73" s="153">
        <f>G27+G32+G43+G66+G71</f>
        <v>7570668.5999999996</v>
      </c>
    </row>
    <row r="74" spans="2:9" ht="12" customHeight="1" x14ac:dyDescent="0.25">
      <c r="B74" s="61" t="s">
        <v>36</v>
      </c>
      <c r="C74" s="49"/>
      <c r="D74" s="49"/>
      <c r="E74" s="49"/>
      <c r="F74" s="49"/>
      <c r="G74" s="154">
        <f>G73*0.05</f>
        <v>378533.43</v>
      </c>
    </row>
    <row r="75" spans="2:9" ht="12" customHeight="1" x14ac:dyDescent="0.25">
      <c r="B75" s="62" t="s">
        <v>37</v>
      </c>
      <c r="C75" s="48"/>
      <c r="D75" s="48"/>
      <c r="E75" s="48"/>
      <c r="F75" s="48"/>
      <c r="G75" s="155">
        <f>G74+G73</f>
        <v>7949202.0299999993</v>
      </c>
    </row>
    <row r="76" spans="2:9" ht="12" customHeight="1" x14ac:dyDescent="0.25">
      <c r="B76" s="61" t="s">
        <v>38</v>
      </c>
      <c r="C76" s="49"/>
      <c r="D76" s="49"/>
      <c r="E76" s="49"/>
      <c r="F76" s="49"/>
      <c r="G76" s="154">
        <f>G12</f>
        <v>11000000</v>
      </c>
    </row>
    <row r="77" spans="2:9" ht="12" customHeight="1" x14ac:dyDescent="0.25">
      <c r="B77" s="63" t="s">
        <v>39</v>
      </c>
      <c r="C77" s="64"/>
      <c r="D77" s="64"/>
      <c r="E77" s="64"/>
      <c r="F77" s="64"/>
      <c r="G77" s="153">
        <f>G76-G75</f>
        <v>3050797.9700000007</v>
      </c>
    </row>
    <row r="78" spans="2:9" ht="12" customHeight="1" x14ac:dyDescent="0.25">
      <c r="B78" s="55" t="s">
        <v>40</v>
      </c>
      <c r="C78" s="56"/>
      <c r="D78" s="56"/>
      <c r="E78" s="56"/>
      <c r="F78" s="56"/>
      <c r="G78" s="104"/>
    </row>
    <row r="79" spans="2:9" ht="12.75" customHeight="1" thickBot="1" x14ac:dyDescent="0.3">
      <c r="B79" s="65"/>
      <c r="C79" s="56"/>
      <c r="D79" s="56"/>
      <c r="E79" s="56"/>
      <c r="F79" s="56"/>
      <c r="G79" s="104"/>
    </row>
    <row r="80" spans="2:9" ht="12" customHeight="1" x14ac:dyDescent="0.25">
      <c r="B80" s="76" t="s">
        <v>41</v>
      </c>
      <c r="C80" s="77"/>
      <c r="D80" s="77"/>
      <c r="E80" s="77"/>
      <c r="F80" s="78"/>
      <c r="G80" s="104"/>
    </row>
    <row r="81" spans="2:7" ht="12" customHeight="1" x14ac:dyDescent="0.25">
      <c r="B81" s="79" t="s">
        <v>42</v>
      </c>
      <c r="C81" s="54"/>
      <c r="D81" s="54"/>
      <c r="E81" s="54"/>
      <c r="F81" s="80"/>
      <c r="G81" s="104"/>
    </row>
    <row r="82" spans="2:7" ht="12" customHeight="1" x14ac:dyDescent="0.25">
      <c r="B82" s="79" t="s">
        <v>43</v>
      </c>
      <c r="C82" s="54"/>
      <c r="D82" s="54"/>
      <c r="E82" s="54"/>
      <c r="F82" s="80"/>
      <c r="G82" s="104"/>
    </row>
    <row r="83" spans="2:7" ht="12" customHeight="1" x14ac:dyDescent="0.25">
      <c r="B83" s="79" t="s">
        <v>44</v>
      </c>
      <c r="C83" s="54"/>
      <c r="D83" s="54"/>
      <c r="E83" s="54"/>
      <c r="F83" s="80"/>
      <c r="G83" s="104"/>
    </row>
    <row r="84" spans="2:7" ht="12" customHeight="1" x14ac:dyDescent="0.25">
      <c r="B84" s="79" t="s">
        <v>45</v>
      </c>
      <c r="C84" s="54"/>
      <c r="D84" s="54"/>
      <c r="E84" s="54"/>
      <c r="F84" s="80"/>
      <c r="G84" s="104"/>
    </row>
    <row r="85" spans="2:7" ht="12" customHeight="1" x14ac:dyDescent="0.25">
      <c r="B85" s="79" t="s">
        <v>46</v>
      </c>
      <c r="C85" s="54"/>
      <c r="D85" s="54"/>
      <c r="E85" s="54"/>
      <c r="F85" s="80"/>
      <c r="G85" s="104"/>
    </row>
    <row r="86" spans="2:7" ht="12.75" customHeight="1" thickBot="1" x14ac:dyDescent="0.3">
      <c r="B86" s="81" t="s">
        <v>47</v>
      </c>
      <c r="C86" s="82"/>
      <c r="D86" s="82"/>
      <c r="E86" s="82"/>
      <c r="F86" s="83"/>
      <c r="G86" s="104"/>
    </row>
    <row r="87" spans="2:7" ht="12.75" customHeight="1" x14ac:dyDescent="0.25">
      <c r="B87" s="74"/>
      <c r="C87" s="54"/>
      <c r="D87" s="54"/>
      <c r="E87" s="54"/>
      <c r="F87" s="54"/>
      <c r="G87" s="104"/>
    </row>
    <row r="88" spans="2:7" ht="15" customHeight="1" thickBot="1" x14ac:dyDescent="0.3">
      <c r="B88" s="167" t="s">
        <v>48</v>
      </c>
      <c r="C88" s="168"/>
      <c r="D88" s="73"/>
      <c r="E88" s="50"/>
      <c r="F88" s="50"/>
      <c r="G88" s="104"/>
    </row>
    <row r="89" spans="2:7" ht="12" customHeight="1" x14ac:dyDescent="0.25">
      <c r="B89" s="67" t="s">
        <v>33</v>
      </c>
      <c r="C89" s="130" t="s">
        <v>49</v>
      </c>
      <c r="D89" s="131" t="s">
        <v>50</v>
      </c>
      <c r="E89" s="50"/>
      <c r="F89" s="50"/>
      <c r="G89" s="104"/>
    </row>
    <row r="90" spans="2:7" ht="12" customHeight="1" x14ac:dyDescent="0.25">
      <c r="B90" s="68" t="s">
        <v>51</v>
      </c>
      <c r="C90" s="51">
        <f>G27</f>
        <v>2940000</v>
      </c>
      <c r="D90" s="69">
        <f>(C90/C96)</f>
        <v>0.36984844376888987</v>
      </c>
      <c r="E90" s="50"/>
      <c r="F90" s="50"/>
      <c r="G90" s="104"/>
    </row>
    <row r="91" spans="2:7" ht="12" customHeight="1" x14ac:dyDescent="0.25">
      <c r="B91" s="68" t="s">
        <v>52</v>
      </c>
      <c r="C91" s="51">
        <f>G32</f>
        <v>0</v>
      </c>
      <c r="D91" s="69">
        <v>0</v>
      </c>
      <c r="E91" s="50"/>
      <c r="F91" s="50"/>
      <c r="G91" s="104"/>
    </row>
    <row r="92" spans="2:7" ht="12" customHeight="1" x14ac:dyDescent="0.25">
      <c r="B92" s="68" t="s">
        <v>53</v>
      </c>
      <c r="C92" s="51">
        <f>G43</f>
        <v>2435000</v>
      </c>
      <c r="D92" s="69">
        <f>(C92/C96)</f>
        <v>0.30632005461811118</v>
      </c>
      <c r="E92" s="50"/>
      <c r="F92" s="50"/>
      <c r="G92" s="104"/>
    </row>
    <row r="93" spans="2:7" ht="12" customHeight="1" x14ac:dyDescent="0.25">
      <c r="B93" s="68" t="s">
        <v>28</v>
      </c>
      <c r="C93" s="51">
        <f>G66</f>
        <v>2195668.6</v>
      </c>
      <c r="D93" s="69">
        <f>(C93/C96)</f>
        <v>0.27621245399395145</v>
      </c>
      <c r="E93" s="50"/>
      <c r="F93" s="50"/>
      <c r="G93" s="104"/>
    </row>
    <row r="94" spans="2:7" ht="12" customHeight="1" x14ac:dyDescent="0.25">
      <c r="B94" s="68" t="s">
        <v>54</v>
      </c>
      <c r="C94" s="52">
        <f>G71</f>
        <v>0</v>
      </c>
      <c r="D94" s="69">
        <f>(C94/C96)</f>
        <v>0</v>
      </c>
      <c r="E94" s="53"/>
      <c r="F94" s="53"/>
      <c r="G94" s="104"/>
    </row>
    <row r="95" spans="2:7" ht="12" customHeight="1" x14ac:dyDescent="0.25">
      <c r="B95" s="68" t="s">
        <v>55</v>
      </c>
      <c r="C95" s="52">
        <f>G74</f>
        <v>378533.43</v>
      </c>
      <c r="D95" s="69">
        <f>(C95/C96)</f>
        <v>4.7619047619047623E-2</v>
      </c>
      <c r="E95" s="53"/>
      <c r="F95" s="53"/>
      <c r="G95" s="104"/>
    </row>
    <row r="96" spans="2:7" ht="12.75" customHeight="1" thickBot="1" x14ac:dyDescent="0.3">
      <c r="B96" s="70" t="s">
        <v>56</v>
      </c>
      <c r="C96" s="71">
        <f>SUM(C90:C95)</f>
        <v>7949202.0299999993</v>
      </c>
      <c r="D96" s="72">
        <f>SUM(D90:D95)</f>
        <v>1.0000000000000002</v>
      </c>
      <c r="E96" s="53"/>
      <c r="F96" s="53"/>
      <c r="G96" s="104"/>
    </row>
    <row r="97" spans="2:7" ht="12" customHeight="1" x14ac:dyDescent="0.25">
      <c r="B97" s="65"/>
      <c r="C97" s="56"/>
      <c r="D97" s="56"/>
      <c r="E97" s="56"/>
      <c r="F97" s="56"/>
      <c r="G97" s="104"/>
    </row>
    <row r="98" spans="2:7" ht="12.75" customHeight="1" thickBot="1" x14ac:dyDescent="0.3">
      <c r="B98" s="66"/>
      <c r="C98" s="56"/>
      <c r="D98" s="56"/>
      <c r="E98" s="56"/>
      <c r="F98" s="56"/>
      <c r="G98" s="104"/>
    </row>
    <row r="99" spans="2:7" ht="12" customHeight="1" thickBot="1" x14ac:dyDescent="0.3">
      <c r="B99" s="164" t="s">
        <v>123</v>
      </c>
      <c r="C99" s="165"/>
      <c r="D99" s="165"/>
      <c r="E99" s="166"/>
      <c r="F99" s="53"/>
      <c r="G99" s="104"/>
    </row>
    <row r="100" spans="2:7" ht="12" customHeight="1" x14ac:dyDescent="0.25">
      <c r="B100" s="85" t="s">
        <v>61</v>
      </c>
      <c r="C100" s="122">
        <v>40000</v>
      </c>
      <c r="D100" s="122">
        <f>G9</f>
        <v>50000</v>
      </c>
      <c r="E100" s="122">
        <v>60000</v>
      </c>
      <c r="F100" s="84"/>
      <c r="G100" s="105"/>
    </row>
    <row r="101" spans="2:7" ht="12.75" customHeight="1" thickBot="1" x14ac:dyDescent="0.3">
      <c r="B101" s="70" t="s">
        <v>62</v>
      </c>
      <c r="C101" s="71">
        <f>(G75/C100)</f>
        <v>198.73005074999998</v>
      </c>
      <c r="D101" s="71">
        <f>(G75/D100)</f>
        <v>158.98404059999999</v>
      </c>
      <c r="E101" s="86">
        <f>(G75/E100)</f>
        <v>132.48670049999998</v>
      </c>
      <c r="F101" s="84"/>
      <c r="G101" s="105"/>
    </row>
    <row r="102" spans="2:7" ht="15.6" customHeight="1" x14ac:dyDescent="0.25">
      <c r="B102" s="75" t="s">
        <v>57</v>
      </c>
      <c r="C102" s="54"/>
      <c r="D102" s="54"/>
      <c r="E102" s="54"/>
      <c r="F102" s="54"/>
      <c r="G102" s="106"/>
    </row>
  </sheetData>
  <mergeCells count="9">
    <mergeCell ref="E9:F9"/>
    <mergeCell ref="E14:F14"/>
    <mergeCell ref="E15:F15"/>
    <mergeCell ref="B17:G17"/>
    <mergeCell ref="B99:E99"/>
    <mergeCell ref="B88:C88"/>
    <mergeCell ref="E13:F13"/>
    <mergeCell ref="E11:F11"/>
    <mergeCell ref="E10:F10"/>
  </mergeCells>
  <pageMargins left="0.74803149606299213" right="0.74803149606299213" top="0.98425196850393704" bottom="0.78740157480314965" header="0" footer="0"/>
  <pageSetup paperSize="14" scale="80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PERAS</vt:lpstr>
      <vt:lpstr>Hoja1</vt:lpstr>
      <vt:lpstr>PERAS!Área_de_impresión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2022-06-17T12:39:05Z</cp:lastPrinted>
  <dcterms:created xsi:type="dcterms:W3CDTF">2020-11-27T12:49:26Z</dcterms:created>
  <dcterms:modified xsi:type="dcterms:W3CDTF">2022-06-22T15:19:42Z</dcterms:modified>
</cp:coreProperties>
</file>