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NCO\"/>
    </mc:Choice>
  </mc:AlternateContent>
  <bookViews>
    <workbookView xWindow="8070" yWindow="630" windowWidth="13470" windowHeight="10170"/>
  </bookViews>
  <sheets>
    <sheet name="Pradera Bian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51" i="1" l="1"/>
  <c r="G38" i="1" l="1"/>
  <c r="G54" i="1" l="1"/>
  <c r="G47" i="1" l="1"/>
  <c r="G46" i="1"/>
  <c r="G35" i="1"/>
  <c r="G53" i="1" l="1"/>
  <c r="G50" i="1"/>
  <c r="G49" i="1"/>
  <c r="G45" i="1" l="1"/>
  <c r="G39" i="1"/>
  <c r="G37" i="1"/>
  <c r="G36" i="1"/>
  <c r="G34" i="1"/>
  <c r="G33" i="1"/>
  <c r="G32" i="1"/>
  <c r="G12" i="1"/>
  <c r="G65" i="1" s="1"/>
  <c r="G23" i="1" l="1"/>
  <c r="C79" i="1" s="1"/>
  <c r="G55" i="1"/>
  <c r="C82" i="1" s="1"/>
  <c r="G40" i="1"/>
  <c r="C81" i="1" s="1"/>
  <c r="G62" i="1" l="1"/>
  <c r="G63" i="1" s="1"/>
  <c r="G64" i="1" l="1"/>
  <c r="C84" i="1"/>
  <c r="D90" i="1" l="1"/>
  <c r="G66" i="1"/>
  <c r="E90" i="1"/>
  <c r="C90" i="1"/>
  <c r="C85" i="1"/>
  <c r="D82" i="1" l="1"/>
  <c r="D79" i="1"/>
  <c r="D81" i="1"/>
  <c r="D83" i="1"/>
  <c r="D84" i="1"/>
  <c r="D85" i="1" l="1"/>
</calcChain>
</file>

<file path=xl/sharedStrings.xml><?xml version="1.0" encoding="utf-8"?>
<sst xmlns="http://schemas.openxmlformats.org/spreadsheetml/2006/main" count="151" uniqueCount="102">
  <si>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</si>
  <si>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</si>
  <si>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</si>
  <si>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</si>
  <si>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</si>
  <si>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</si>
  <si>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</si>
  <si>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</si>
  <si>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</si>
  <si>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</si>
  <si>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</si>
  <si>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</si>
  <si>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</si>
  <si>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</si>
  <si>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</si>
  <si>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</si>
  <si>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</si>
  <si>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</si>
  <si>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</si>
  <si>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</si>
  <si>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</si>
  <si>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</si>
  <si>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</si>
  <si>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</si>
  <si>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</si>
  <si>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</si>
  <si>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</si>
  <si>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</si>
  <si>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</si>
  <si>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</si>
  <si>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</si>
  <si>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</si>
  <si>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</si>
  <si>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</si>
  <si>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</si>
  <si>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</si>
  <si>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</si>
  <si>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</si>
  <si>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</si>
  <si>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</si>
  <si>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</si>
  <si>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</si>
  <si>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</si>
  <si>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</si>
  <si>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</si>
  <si>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</si>
  <si>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</si>
  <si>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</si>
  <si>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</si>
  <si>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</si>
  <si>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</si>
  <si>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</si>
  <si>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</si>
  <si>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</si>
  <si>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</si>
  <si>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</si>
  <si>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</si>
  <si>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</si>
  <si>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</si>
  <si>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</si>
  <si>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</si>
  <si>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</si>
  <si>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</si>
  <si>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</si>
  <si>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Mercado Local</t>
  </si>
  <si>
    <t>Siembra</t>
  </si>
  <si>
    <t>Glifosato</t>
  </si>
  <si>
    <t>Urea</t>
  </si>
  <si>
    <t>Lt</t>
  </si>
  <si>
    <t>PRADERA BIANUAL</t>
  </si>
  <si>
    <t>BALLICA BELINDA, TREBOL QUIÑEQUELI</t>
  </si>
  <si>
    <t>Aradura</t>
  </si>
  <si>
    <t>Marzo</t>
  </si>
  <si>
    <t>Febrero</t>
  </si>
  <si>
    <t>Rastraje</t>
  </si>
  <si>
    <t>Vibrocultivador</t>
  </si>
  <si>
    <t>Rodillo</t>
  </si>
  <si>
    <t>Aplicación Herbicida</t>
  </si>
  <si>
    <t>Marzo-Abril</t>
  </si>
  <si>
    <t>Agosto</t>
  </si>
  <si>
    <t>Mayo</t>
  </si>
  <si>
    <t>Aplicación Nitrógeno</t>
  </si>
  <si>
    <t>Ballica</t>
  </si>
  <si>
    <t>Trebol</t>
  </si>
  <si>
    <t>Avena cobertura</t>
  </si>
  <si>
    <t>MCPA</t>
  </si>
  <si>
    <t>Aplicación Cal</t>
  </si>
  <si>
    <t>Cal</t>
  </si>
  <si>
    <t>Mezcla 7-27-8</t>
  </si>
  <si>
    <t>ESCENARIOS COSTO UNITARIO  ($/Kg. carne)</t>
  </si>
  <si>
    <t>Marzo 2023</t>
  </si>
  <si>
    <t>Cunco</t>
  </si>
  <si>
    <t>Cunco, Melipeuco</t>
  </si>
  <si>
    <t>Aplicación herbicida barbecho</t>
  </si>
  <si>
    <t>JH</t>
  </si>
  <si>
    <t>Aplicación fertilizante</t>
  </si>
  <si>
    <t>Jun.2022</t>
  </si>
  <si>
    <t>PRECIO ESPERADO ($/Kg.)</t>
  </si>
  <si>
    <t>2023</t>
  </si>
  <si>
    <t>RENDIMIENTO (Kg. carne/Há.)</t>
  </si>
  <si>
    <t>Costo unitario ($/Kg. carne) (*)</t>
  </si>
  <si>
    <t>Rendimiento (Kg. carne/há)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</si>
</sst>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5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7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6" fontId="1" fillId="2" borderId="20" xfId="0" applyNumberFormat="1" applyFont="1" applyFill="1" applyBorder="1" applyAlignment="1">
      <alignment vertical="center"/>
    </xf>
    <xf numFmtId="166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7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7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14" fillId="0" borderId="52" xfId="0" applyFont="1" applyFill="1" applyBorder="1"/>
    <xf numFmtId="0" fontId="14" fillId="0" borderId="52" xfId="0" applyFont="1" applyBorder="1" applyAlignment="1">
      <alignment horizontal="center"/>
    </xf>
    <xf numFmtId="0" fontId="15" fillId="0" borderId="52" xfId="0" applyFont="1" applyBorder="1" applyAlignment="1">
      <alignment horizontal="right"/>
    </xf>
    <xf numFmtId="3" fontId="15" fillId="0" borderId="52" xfId="0" applyNumberFormat="1" applyFont="1" applyBorder="1"/>
    <xf numFmtId="3" fontId="14" fillId="0" borderId="52" xfId="0" applyNumberFormat="1" applyFont="1" applyBorder="1"/>
    <xf numFmtId="0" fontId="15" fillId="0" borderId="52" xfId="0" applyFont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1" fontId="8" fillId="7" borderId="53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4" xfId="0" applyNumberFormat="1" applyFont="1" applyFill="1" applyBorder="1" applyAlignment="1">
      <alignment horizontal="center" vertical="center" wrapText="1"/>
    </xf>
    <xf numFmtId="49" fontId="2" fillId="2" borderId="54" xfId="0" applyNumberFormat="1" applyFont="1" applyFill="1" applyBorder="1" applyAlignment="1">
      <alignment horizontal="right"/>
    </xf>
    <xf numFmtId="49" fontId="2" fillId="2" borderId="54" xfId="0" applyNumberFormat="1" applyFont="1" applyFill="1" applyBorder="1" applyAlignment="1">
      <alignment horizontal="right" wrapText="1"/>
    </xf>
    <xf numFmtId="14" fontId="2" fillId="2" borderId="54" xfId="0" applyNumberFormat="1" applyFont="1" applyFill="1" applyBorder="1" applyAlignment="1">
      <alignment horizontal="right"/>
    </xf>
    <xf numFmtId="0" fontId="0" fillId="2" borderId="55" xfId="0" applyFont="1" applyFill="1" applyBorder="1" applyAlignment="1"/>
    <xf numFmtId="49" fontId="2" fillId="2" borderId="5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49" fontId="16" fillId="3" borderId="52" xfId="0" applyNumberFormat="1" applyFont="1" applyFill="1" applyBorder="1" applyAlignment="1">
      <alignment vertical="center" wrapText="1"/>
    </xf>
    <xf numFmtId="49" fontId="3" fillId="3" borderId="52" xfId="0" applyNumberFormat="1" applyFont="1" applyFill="1" applyBorder="1" applyAlignment="1">
      <alignment wrapText="1"/>
    </xf>
    <xf numFmtId="0" fontId="3" fillId="4" borderId="52" xfId="0" applyFont="1" applyFill="1" applyBorder="1" applyAlignment="1">
      <alignment wrapText="1"/>
    </xf>
    <xf numFmtId="0" fontId="2" fillId="2" borderId="56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6" fillId="5" borderId="24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66" fontId="16" fillId="5" borderId="26" xfId="0" applyNumberFormat="1" applyFont="1" applyFill="1" applyBorder="1" applyAlignment="1">
      <alignment vertical="center"/>
    </xf>
    <xf numFmtId="49" fontId="16" fillId="3" borderId="27" xfId="0" applyNumberFormat="1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166" fontId="16" fillId="3" borderId="28" xfId="0" applyNumberFormat="1" applyFont="1" applyFill="1" applyBorder="1" applyAlignment="1">
      <alignment vertical="center"/>
    </xf>
    <xf numFmtId="49" fontId="16" fillId="5" borderId="27" xfId="0" applyNumberFormat="1" applyFont="1" applyFill="1" applyBorder="1" applyAlignment="1">
      <alignment vertical="center"/>
    </xf>
    <xf numFmtId="0" fontId="16" fillId="5" borderId="13" xfId="0" applyFont="1" applyFill="1" applyBorder="1" applyAlignment="1">
      <alignment vertical="center"/>
    </xf>
    <xf numFmtId="166" fontId="16" fillId="5" borderId="28" xfId="0" applyNumberFormat="1" applyFont="1" applyFill="1" applyBorder="1" applyAlignment="1">
      <alignment vertical="center"/>
    </xf>
    <xf numFmtId="49" fontId="16" fillId="5" borderId="29" xfId="0" applyNumberFormat="1" applyFont="1" applyFill="1" applyBorder="1" applyAlignment="1">
      <alignment vertical="center"/>
    </xf>
    <xf numFmtId="0" fontId="16" fillId="5" borderId="30" xfId="0" applyFont="1" applyFill="1" applyBorder="1" applyAlignment="1">
      <alignment vertical="center"/>
    </xf>
    <xf numFmtId="166" fontId="16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vertical="center"/>
    </xf>
    <xf numFmtId="3" fontId="8" fillId="7" borderId="5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workbookViewId="0">
      <selection activeCell="B90" sqref="B9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89"/>
      <c r="C8" s="3"/>
      <c r="D8" s="2"/>
      <c r="E8" s="3"/>
      <c r="F8" s="3"/>
      <c r="G8" s="3"/>
    </row>
    <row r="9" spans="1:7" ht="12" customHeight="1" x14ac:dyDescent="0.25">
      <c r="A9" s="38"/>
      <c r="B9" s="96" t="s">
        <v>0</v>
      </c>
      <c r="C9" s="86" t="s">
        <v>69</v>
      </c>
      <c r="D9" s="91"/>
      <c r="E9" s="97" t="s">
        <v>99</v>
      </c>
      <c r="F9" s="98"/>
      <c r="G9" s="23">
        <v>1200</v>
      </c>
    </row>
    <row r="10" spans="1:7" ht="38.25" customHeight="1" x14ac:dyDescent="0.25">
      <c r="A10" s="38"/>
      <c r="B10" s="90" t="s">
        <v>1</v>
      </c>
      <c r="C10" s="85" t="s">
        <v>70</v>
      </c>
      <c r="D10" s="91"/>
      <c r="E10" s="81" t="s">
        <v>2</v>
      </c>
      <c r="F10" s="82"/>
      <c r="G10" s="5" t="s">
        <v>98</v>
      </c>
    </row>
    <row r="11" spans="1:7" ht="18" customHeight="1" x14ac:dyDescent="0.25">
      <c r="A11" s="38"/>
      <c r="B11" s="90" t="s">
        <v>3</v>
      </c>
      <c r="C11" s="86" t="s">
        <v>4</v>
      </c>
      <c r="D11" s="91"/>
      <c r="E11" s="81" t="s">
        <v>97</v>
      </c>
      <c r="F11" s="82"/>
      <c r="G11" s="23">
        <v>1800</v>
      </c>
    </row>
    <row r="12" spans="1:7" ht="11.25" customHeight="1" x14ac:dyDescent="0.25">
      <c r="A12" s="38"/>
      <c r="B12" s="90" t="s">
        <v>5</v>
      </c>
      <c r="C12" s="87" t="s">
        <v>63</v>
      </c>
      <c r="D12" s="91"/>
      <c r="E12" s="75" t="s">
        <v>6</v>
      </c>
      <c r="F12" s="76"/>
      <c r="G12" s="7">
        <f>(G9*G11)</f>
        <v>2160000</v>
      </c>
    </row>
    <row r="13" spans="1:7" ht="11.25" customHeight="1" x14ac:dyDescent="0.25">
      <c r="A13" s="38"/>
      <c r="B13" s="90" t="s">
        <v>7</v>
      </c>
      <c r="C13" s="86" t="s">
        <v>91</v>
      </c>
      <c r="D13" s="91"/>
      <c r="E13" s="81" t="s">
        <v>8</v>
      </c>
      <c r="F13" s="82"/>
      <c r="G13" s="5" t="s">
        <v>64</v>
      </c>
    </row>
    <row r="14" spans="1:7" ht="13.5" customHeight="1" x14ac:dyDescent="0.25">
      <c r="A14" s="38"/>
      <c r="B14" s="90" t="s">
        <v>9</v>
      </c>
      <c r="C14" s="86" t="s">
        <v>92</v>
      </c>
      <c r="D14" s="91"/>
      <c r="E14" s="81" t="s">
        <v>10</v>
      </c>
      <c r="F14" s="82"/>
      <c r="G14" s="5" t="s">
        <v>90</v>
      </c>
    </row>
    <row r="15" spans="1:7" ht="25.5" customHeight="1" x14ac:dyDescent="0.25">
      <c r="A15" s="38"/>
      <c r="B15" s="90" t="s">
        <v>11</v>
      </c>
      <c r="C15" s="88" t="s">
        <v>96</v>
      </c>
      <c r="D15" s="91"/>
      <c r="E15" s="83" t="s">
        <v>12</v>
      </c>
      <c r="F15" s="84"/>
      <c r="G15" s="6" t="s">
        <v>13</v>
      </c>
    </row>
    <row r="16" spans="1:7" ht="12" customHeight="1" x14ac:dyDescent="0.25">
      <c r="A16" s="2"/>
      <c r="B16" s="99"/>
      <c r="C16" s="100"/>
      <c r="D16" s="101"/>
      <c r="E16" s="102"/>
      <c r="F16" s="102"/>
      <c r="G16" s="103"/>
    </row>
    <row r="17" spans="1:7" ht="12" customHeight="1" x14ac:dyDescent="0.25">
      <c r="A17" s="8"/>
      <c r="B17" s="104" t="s">
        <v>14</v>
      </c>
      <c r="C17" s="105"/>
      <c r="D17" s="105"/>
      <c r="E17" s="105"/>
      <c r="F17" s="105"/>
      <c r="G17" s="105"/>
    </row>
    <row r="18" spans="1:7" ht="12" customHeight="1" x14ac:dyDescent="0.25">
      <c r="A18" s="2"/>
      <c r="B18" s="106"/>
      <c r="C18" s="107"/>
      <c r="D18" s="107"/>
      <c r="E18" s="107"/>
      <c r="F18" s="108"/>
      <c r="G18" s="108"/>
    </row>
    <row r="19" spans="1:7" ht="12" customHeight="1" x14ac:dyDescent="0.25">
      <c r="A19" s="4"/>
      <c r="B19" s="109" t="s">
        <v>15</v>
      </c>
      <c r="C19" s="110"/>
      <c r="D19" s="111"/>
      <c r="E19" s="111"/>
      <c r="F19" s="111"/>
      <c r="G19" s="111"/>
    </row>
    <row r="20" spans="1:7" ht="24" customHeight="1" x14ac:dyDescent="0.25">
      <c r="A20" s="8"/>
      <c r="B20" s="112" t="s">
        <v>16</v>
      </c>
      <c r="C20" s="112" t="s">
        <v>17</v>
      </c>
      <c r="D20" s="112" t="s">
        <v>18</v>
      </c>
      <c r="E20" s="112" t="s">
        <v>19</v>
      </c>
      <c r="F20" s="112" t="s">
        <v>20</v>
      </c>
      <c r="G20" s="112" t="s">
        <v>21</v>
      </c>
    </row>
    <row r="21" spans="1:7" ht="12.75" customHeight="1" x14ac:dyDescent="0.25">
      <c r="A21"/>
      <c r="B21" s="68" t="s">
        <v>93</v>
      </c>
      <c r="C21" s="69" t="s">
        <v>94</v>
      </c>
      <c r="D21" s="70">
        <v>1</v>
      </c>
      <c r="E21" s="69" t="s">
        <v>72</v>
      </c>
      <c r="F21" s="71">
        <v>25000</v>
      </c>
      <c r="G21" s="72">
        <f>F21*D21</f>
        <v>25000</v>
      </c>
    </row>
    <row r="22" spans="1:7" ht="12.75" customHeight="1" x14ac:dyDescent="0.25">
      <c r="A22"/>
      <c r="B22" s="73" t="s">
        <v>95</v>
      </c>
      <c r="C22" s="69" t="s">
        <v>94</v>
      </c>
      <c r="D22" s="70">
        <v>1</v>
      </c>
      <c r="E22" s="69" t="s">
        <v>72</v>
      </c>
      <c r="F22" s="71">
        <v>25000</v>
      </c>
      <c r="G22" s="72">
        <f>F22*D22</f>
        <v>25000</v>
      </c>
    </row>
    <row r="23" spans="1:7" ht="12.75" customHeight="1" x14ac:dyDescent="0.25">
      <c r="A23" s="8"/>
      <c r="B23" s="11" t="s">
        <v>22</v>
      </c>
      <c r="C23" s="12"/>
      <c r="D23" s="12"/>
      <c r="E23" s="12"/>
      <c r="F23" s="13"/>
      <c r="G23" s="14">
        <f>SUM(G21:G22)</f>
        <v>50000</v>
      </c>
    </row>
    <row r="24" spans="1:7" ht="12" customHeight="1" x14ac:dyDescent="0.25">
      <c r="A24" s="2"/>
      <c r="B24" s="106"/>
      <c r="C24" s="108"/>
      <c r="D24" s="108"/>
      <c r="E24" s="108"/>
      <c r="F24" s="113"/>
      <c r="G24" s="113"/>
    </row>
    <row r="25" spans="1:7" ht="12" customHeight="1" x14ac:dyDescent="0.25">
      <c r="A25" s="4"/>
      <c r="B25" s="114" t="s">
        <v>23</v>
      </c>
      <c r="C25" s="115"/>
      <c r="D25" s="116"/>
      <c r="E25" s="116"/>
      <c r="F25" s="117"/>
      <c r="G25" s="117"/>
    </row>
    <row r="26" spans="1:7" ht="24" customHeight="1" x14ac:dyDescent="0.25">
      <c r="A26" s="4"/>
      <c r="B26" s="118" t="s">
        <v>16</v>
      </c>
      <c r="C26" s="119" t="s">
        <v>17</v>
      </c>
      <c r="D26" s="119" t="s">
        <v>18</v>
      </c>
      <c r="E26" s="118" t="s">
        <v>19</v>
      </c>
      <c r="F26" s="119" t="s">
        <v>20</v>
      </c>
      <c r="G26" s="118" t="s">
        <v>21</v>
      </c>
    </row>
    <row r="27" spans="1:7" ht="12" customHeight="1" x14ac:dyDescent="0.25">
      <c r="A27" s="4"/>
      <c r="B27" s="120"/>
      <c r="C27" s="121"/>
      <c r="D27" s="121"/>
      <c r="E27" s="121"/>
      <c r="F27" s="120"/>
      <c r="G27" s="120"/>
    </row>
    <row r="28" spans="1:7" ht="12" customHeight="1" x14ac:dyDescent="0.25">
      <c r="A28" s="4"/>
      <c r="B28" s="15" t="s">
        <v>24</v>
      </c>
      <c r="C28" s="16"/>
      <c r="D28" s="16"/>
      <c r="E28" s="16"/>
      <c r="F28" s="17"/>
      <c r="G28" s="17"/>
    </row>
    <row r="29" spans="1:7" ht="12" customHeight="1" x14ac:dyDescent="0.25">
      <c r="A29" s="2"/>
      <c r="B29" s="122"/>
      <c r="C29" s="123"/>
      <c r="D29" s="123"/>
      <c r="E29" s="123"/>
      <c r="F29" s="124"/>
      <c r="G29" s="124"/>
    </row>
    <row r="30" spans="1:7" ht="12" customHeight="1" x14ac:dyDescent="0.25">
      <c r="A30" s="4"/>
      <c r="B30" s="114" t="s">
        <v>25</v>
      </c>
      <c r="C30" s="115"/>
      <c r="D30" s="116"/>
      <c r="E30" s="116"/>
      <c r="F30" s="117"/>
      <c r="G30" s="117"/>
    </row>
    <row r="31" spans="1:7" ht="24" customHeight="1" x14ac:dyDescent="0.25">
      <c r="A31" s="4"/>
      <c r="B31" s="125" t="s">
        <v>16</v>
      </c>
      <c r="C31" s="125" t="s">
        <v>17</v>
      </c>
      <c r="D31" s="125" t="s">
        <v>18</v>
      </c>
      <c r="E31" s="125" t="s">
        <v>19</v>
      </c>
      <c r="F31" s="126" t="s">
        <v>20</v>
      </c>
      <c r="G31" s="125" t="s">
        <v>21</v>
      </c>
    </row>
    <row r="32" spans="1:7" ht="12.75" customHeight="1" x14ac:dyDescent="0.25">
      <c r="A32" s="8"/>
      <c r="B32" s="74" t="s">
        <v>71</v>
      </c>
      <c r="C32" s="9" t="s">
        <v>26</v>
      </c>
      <c r="D32" s="10">
        <v>0.2</v>
      </c>
      <c r="E32" s="6" t="s">
        <v>72</v>
      </c>
      <c r="F32" s="7">
        <v>200000</v>
      </c>
      <c r="G32" s="7">
        <f t="shared" ref="G32:G39" si="0">(D32*F32)</f>
        <v>40000</v>
      </c>
    </row>
    <row r="33" spans="1:11" ht="12.75" customHeight="1" x14ac:dyDescent="0.25">
      <c r="A33" s="8"/>
      <c r="B33" s="74" t="s">
        <v>74</v>
      </c>
      <c r="C33" s="9" t="s">
        <v>26</v>
      </c>
      <c r="D33" s="10">
        <v>0.3</v>
      </c>
      <c r="E33" s="6" t="s">
        <v>72</v>
      </c>
      <c r="F33" s="7">
        <v>180000</v>
      </c>
      <c r="G33" s="7">
        <f t="shared" si="0"/>
        <v>54000</v>
      </c>
    </row>
    <row r="34" spans="1:11" ht="12.75" customHeight="1" x14ac:dyDescent="0.25">
      <c r="A34" s="8"/>
      <c r="B34" s="74" t="s">
        <v>75</v>
      </c>
      <c r="C34" s="9" t="s">
        <v>26</v>
      </c>
      <c r="D34" s="10">
        <v>0.15</v>
      </c>
      <c r="E34" s="6" t="s">
        <v>72</v>
      </c>
      <c r="F34" s="7">
        <v>180000</v>
      </c>
      <c r="G34" s="7">
        <f t="shared" si="0"/>
        <v>27000</v>
      </c>
    </row>
    <row r="35" spans="1:11" ht="12.75" customHeight="1" x14ac:dyDescent="0.25">
      <c r="A35" s="8"/>
      <c r="B35" s="74" t="s">
        <v>76</v>
      </c>
      <c r="C35" s="9" t="s">
        <v>26</v>
      </c>
      <c r="D35" s="10">
        <v>0.1</v>
      </c>
      <c r="E35" s="6" t="s">
        <v>72</v>
      </c>
      <c r="F35" s="7">
        <v>180000</v>
      </c>
      <c r="G35" s="7">
        <f>D35*F35</f>
        <v>18000</v>
      </c>
    </row>
    <row r="36" spans="1:11" ht="12.75" customHeight="1" x14ac:dyDescent="0.25">
      <c r="A36" s="8"/>
      <c r="B36" s="74" t="s">
        <v>81</v>
      </c>
      <c r="C36" s="9" t="s">
        <v>26</v>
      </c>
      <c r="D36" s="10">
        <v>0.1</v>
      </c>
      <c r="E36" s="6" t="s">
        <v>79</v>
      </c>
      <c r="F36" s="7">
        <v>200000</v>
      </c>
      <c r="G36" s="7">
        <f t="shared" si="0"/>
        <v>20000</v>
      </c>
    </row>
    <row r="37" spans="1:11" ht="12.75" customHeight="1" x14ac:dyDescent="0.25">
      <c r="A37" s="8"/>
      <c r="B37" s="74" t="s">
        <v>77</v>
      </c>
      <c r="C37" s="9" t="s">
        <v>26</v>
      </c>
      <c r="D37" s="10">
        <v>0.1</v>
      </c>
      <c r="E37" s="6" t="s">
        <v>80</v>
      </c>
      <c r="F37" s="7">
        <v>200000</v>
      </c>
      <c r="G37" s="7">
        <f t="shared" si="0"/>
        <v>20000</v>
      </c>
    </row>
    <row r="38" spans="1:11" ht="12.75" customHeight="1" x14ac:dyDescent="0.25">
      <c r="A38" s="8"/>
      <c r="B38" s="74" t="s">
        <v>86</v>
      </c>
      <c r="C38" s="9" t="s">
        <v>26</v>
      </c>
      <c r="D38" s="10">
        <v>0.1</v>
      </c>
      <c r="E38" s="6" t="s">
        <v>72</v>
      </c>
      <c r="F38" s="7">
        <v>250000</v>
      </c>
      <c r="G38" s="7">
        <f t="shared" si="0"/>
        <v>25000</v>
      </c>
    </row>
    <row r="39" spans="1:11" ht="19.5" customHeight="1" x14ac:dyDescent="0.25">
      <c r="A39" s="8"/>
      <c r="B39" s="74" t="s">
        <v>65</v>
      </c>
      <c r="C39" s="9" t="s">
        <v>26</v>
      </c>
      <c r="D39" s="10">
        <v>0.4</v>
      </c>
      <c r="E39" s="6" t="s">
        <v>78</v>
      </c>
      <c r="F39" s="7">
        <v>200000</v>
      </c>
      <c r="G39" s="7">
        <f t="shared" si="0"/>
        <v>80000</v>
      </c>
    </row>
    <row r="40" spans="1:11" ht="12.75" customHeight="1" x14ac:dyDescent="0.25">
      <c r="A40" s="4"/>
      <c r="B40" s="15" t="s">
        <v>27</v>
      </c>
      <c r="C40" s="16"/>
      <c r="D40" s="16"/>
      <c r="E40" s="16"/>
      <c r="F40" s="17"/>
      <c r="G40" s="18">
        <f>SUM(G32:G39)</f>
        <v>284000</v>
      </c>
    </row>
    <row r="41" spans="1:11" ht="12" customHeight="1" x14ac:dyDescent="0.25">
      <c r="A41" s="2"/>
      <c r="B41" s="122"/>
      <c r="C41" s="123"/>
      <c r="D41" s="123"/>
      <c r="E41" s="123"/>
      <c r="F41" s="124"/>
      <c r="G41" s="124"/>
    </row>
    <row r="42" spans="1:11" ht="12" customHeight="1" x14ac:dyDescent="0.25">
      <c r="A42" s="4"/>
      <c r="B42" s="114" t="s">
        <v>28</v>
      </c>
      <c r="C42" s="115"/>
      <c r="D42" s="116"/>
      <c r="E42" s="116"/>
      <c r="F42" s="117"/>
      <c r="G42" s="117"/>
    </row>
    <row r="43" spans="1:11" ht="24" customHeight="1" x14ac:dyDescent="0.25">
      <c r="A43" s="4"/>
      <c r="B43" s="126" t="s">
        <v>29</v>
      </c>
      <c r="C43" s="126" t="s">
        <v>30</v>
      </c>
      <c r="D43" s="126" t="s">
        <v>31</v>
      </c>
      <c r="E43" s="126" t="s">
        <v>19</v>
      </c>
      <c r="F43" s="126" t="s">
        <v>20</v>
      </c>
      <c r="G43" s="126" t="s">
        <v>21</v>
      </c>
      <c r="K43" s="67"/>
    </row>
    <row r="44" spans="1:11" ht="12.75" customHeight="1" x14ac:dyDescent="0.25">
      <c r="A44" s="8"/>
      <c r="B44" s="19" t="s">
        <v>32</v>
      </c>
      <c r="C44" s="20"/>
      <c r="D44" s="20"/>
      <c r="E44" s="20"/>
      <c r="F44" s="20"/>
      <c r="G44" s="20"/>
      <c r="K44" s="67"/>
    </row>
    <row r="45" spans="1:11" ht="12.75" customHeight="1" x14ac:dyDescent="0.25">
      <c r="A45" s="8"/>
      <c r="B45" s="75" t="s">
        <v>82</v>
      </c>
      <c r="C45" s="21" t="s">
        <v>34</v>
      </c>
      <c r="D45" s="22">
        <v>25</v>
      </c>
      <c r="E45" s="21" t="s">
        <v>72</v>
      </c>
      <c r="F45" s="23">
        <v>5480</v>
      </c>
      <c r="G45" s="23">
        <f>(D45*F45)</f>
        <v>137000</v>
      </c>
    </row>
    <row r="46" spans="1:11" ht="12.75" customHeight="1" x14ac:dyDescent="0.25">
      <c r="A46" s="8"/>
      <c r="B46" s="75" t="s">
        <v>83</v>
      </c>
      <c r="C46" s="21" t="s">
        <v>34</v>
      </c>
      <c r="D46" s="22">
        <v>12</v>
      </c>
      <c r="E46" s="21" t="s">
        <v>72</v>
      </c>
      <c r="F46" s="23">
        <v>6600</v>
      </c>
      <c r="G46" s="23">
        <f>D46*F46</f>
        <v>79200</v>
      </c>
    </row>
    <row r="47" spans="1:11" ht="12.75" customHeight="1" x14ac:dyDescent="0.25">
      <c r="A47" s="8"/>
      <c r="B47" s="75" t="s">
        <v>84</v>
      </c>
      <c r="C47" s="21" t="s">
        <v>34</v>
      </c>
      <c r="D47" s="22">
        <v>80</v>
      </c>
      <c r="E47" s="21" t="s">
        <v>72</v>
      </c>
      <c r="F47" s="23">
        <v>350</v>
      </c>
      <c r="G47" s="23">
        <f>D47*F47</f>
        <v>28000</v>
      </c>
    </row>
    <row r="48" spans="1:11" ht="12.75" customHeight="1" x14ac:dyDescent="0.25">
      <c r="A48" s="8"/>
      <c r="B48" s="24" t="s">
        <v>33</v>
      </c>
      <c r="C48" s="25"/>
      <c r="D48" s="76"/>
      <c r="E48" s="25"/>
      <c r="F48" s="23"/>
      <c r="G48" s="23"/>
    </row>
    <row r="49" spans="1:7" ht="12.75" customHeight="1" x14ac:dyDescent="0.25">
      <c r="A49" s="8"/>
      <c r="B49" s="75" t="s">
        <v>88</v>
      </c>
      <c r="C49" s="21" t="s">
        <v>34</v>
      </c>
      <c r="D49" s="22">
        <v>400</v>
      </c>
      <c r="E49" s="21" t="s">
        <v>72</v>
      </c>
      <c r="F49" s="23">
        <v>800</v>
      </c>
      <c r="G49" s="23">
        <f>D49*F49</f>
        <v>320000</v>
      </c>
    </row>
    <row r="50" spans="1:7" ht="12.75" customHeight="1" x14ac:dyDescent="0.25">
      <c r="A50" s="8"/>
      <c r="B50" s="75" t="s">
        <v>67</v>
      </c>
      <c r="C50" s="21" t="s">
        <v>34</v>
      </c>
      <c r="D50" s="22">
        <v>100</v>
      </c>
      <c r="E50" s="21" t="s">
        <v>79</v>
      </c>
      <c r="F50" s="23">
        <v>1260</v>
      </c>
      <c r="G50" s="23">
        <f>D50*F50</f>
        <v>126000</v>
      </c>
    </row>
    <row r="51" spans="1:7" ht="12.75" customHeight="1" x14ac:dyDescent="0.25">
      <c r="A51" s="8"/>
      <c r="B51" s="75" t="s">
        <v>87</v>
      </c>
      <c r="C51" s="21" t="s">
        <v>34</v>
      </c>
      <c r="D51" s="22">
        <v>1000</v>
      </c>
      <c r="E51" s="21" t="s">
        <v>72</v>
      </c>
      <c r="F51" s="23">
        <v>150</v>
      </c>
      <c r="G51" s="23">
        <f>D51*F51</f>
        <v>150000</v>
      </c>
    </row>
    <row r="52" spans="1:7" ht="12.75" customHeight="1" x14ac:dyDescent="0.25">
      <c r="A52" s="8"/>
      <c r="B52" s="24" t="s">
        <v>35</v>
      </c>
      <c r="C52" s="25"/>
      <c r="D52" s="76"/>
      <c r="E52" s="25"/>
      <c r="F52" s="23"/>
      <c r="G52" s="23"/>
    </row>
    <row r="53" spans="1:7" ht="12.75" customHeight="1" x14ac:dyDescent="0.25">
      <c r="A53" s="8"/>
      <c r="B53" s="75" t="s">
        <v>66</v>
      </c>
      <c r="C53" s="21" t="s">
        <v>68</v>
      </c>
      <c r="D53" s="22">
        <v>3</v>
      </c>
      <c r="E53" s="21" t="s">
        <v>73</v>
      </c>
      <c r="F53" s="23">
        <v>14000</v>
      </c>
      <c r="G53" s="23">
        <f>D53*F53</f>
        <v>42000</v>
      </c>
    </row>
    <row r="54" spans="1:7" ht="12.75" customHeight="1" x14ac:dyDescent="0.25">
      <c r="A54" s="8"/>
      <c r="B54" s="75" t="s">
        <v>85</v>
      </c>
      <c r="C54" s="21" t="s">
        <v>68</v>
      </c>
      <c r="D54" s="22">
        <v>0.8</v>
      </c>
      <c r="E54" s="21" t="s">
        <v>80</v>
      </c>
      <c r="F54" s="23">
        <v>21800</v>
      </c>
      <c r="G54" s="23">
        <f>D54*F54</f>
        <v>17440</v>
      </c>
    </row>
    <row r="55" spans="1:7" ht="13.5" customHeight="1" x14ac:dyDescent="0.25">
      <c r="A55" s="4"/>
      <c r="B55" s="15" t="s">
        <v>36</v>
      </c>
      <c r="C55" s="16"/>
      <c r="D55" s="16"/>
      <c r="E55" s="16"/>
      <c r="F55" s="17"/>
      <c r="G55" s="18">
        <f>SUM(G44:G54)</f>
        <v>899640</v>
      </c>
    </row>
    <row r="56" spans="1:7" ht="12" customHeight="1" x14ac:dyDescent="0.25">
      <c r="A56" s="2"/>
      <c r="B56" s="122"/>
      <c r="C56" s="123"/>
      <c r="D56" s="123"/>
      <c r="E56" s="127"/>
      <c r="F56" s="124"/>
      <c r="G56" s="124"/>
    </row>
    <row r="57" spans="1:7" ht="12" customHeight="1" x14ac:dyDescent="0.25">
      <c r="A57" s="4"/>
      <c r="B57" s="114" t="s">
        <v>37</v>
      </c>
      <c r="C57" s="115"/>
      <c r="D57" s="116"/>
      <c r="E57" s="116"/>
      <c r="F57" s="117"/>
      <c r="G57" s="117"/>
    </row>
    <row r="58" spans="1:7" ht="24" customHeight="1" x14ac:dyDescent="0.25">
      <c r="A58" s="4"/>
      <c r="B58" s="125" t="s">
        <v>38</v>
      </c>
      <c r="C58" s="126" t="s">
        <v>30</v>
      </c>
      <c r="D58" s="126" t="s">
        <v>31</v>
      </c>
      <c r="E58" s="125" t="s">
        <v>19</v>
      </c>
      <c r="F58" s="126" t="s">
        <v>20</v>
      </c>
      <c r="G58" s="125" t="s">
        <v>21</v>
      </c>
    </row>
    <row r="59" spans="1:7" ht="12.75" customHeight="1" x14ac:dyDescent="0.25">
      <c r="A59" s="8"/>
      <c r="B59" s="74"/>
      <c r="C59" s="21"/>
      <c r="D59" s="23"/>
      <c r="E59" s="9"/>
      <c r="F59" s="26"/>
      <c r="G59" s="23"/>
    </row>
    <row r="60" spans="1:7" ht="13.5" customHeight="1" x14ac:dyDescent="0.25">
      <c r="A60" s="4"/>
      <c r="B60" s="92" t="s">
        <v>39</v>
      </c>
      <c r="C60" s="93"/>
      <c r="D60" s="93"/>
      <c r="E60" s="93"/>
      <c r="F60" s="94"/>
      <c r="G60" s="95"/>
    </row>
    <row r="61" spans="1:7" ht="12" customHeight="1" x14ac:dyDescent="0.25">
      <c r="A61" s="2"/>
      <c r="B61" s="128"/>
      <c r="C61" s="128"/>
      <c r="D61" s="128"/>
      <c r="E61" s="128"/>
      <c r="F61" s="129"/>
      <c r="G61" s="129"/>
    </row>
    <row r="62" spans="1:7" ht="12" customHeight="1" x14ac:dyDescent="0.25">
      <c r="A62" s="38"/>
      <c r="B62" s="130" t="s">
        <v>40</v>
      </c>
      <c r="C62" s="131"/>
      <c r="D62" s="131"/>
      <c r="E62" s="131"/>
      <c r="F62" s="131"/>
      <c r="G62" s="132">
        <f>G23+G40+G55+G60</f>
        <v>1233640</v>
      </c>
    </row>
    <row r="63" spans="1:7" ht="12" customHeight="1" x14ac:dyDescent="0.25">
      <c r="A63" s="38"/>
      <c r="B63" s="133" t="s">
        <v>41</v>
      </c>
      <c r="C63" s="134"/>
      <c r="D63" s="134"/>
      <c r="E63" s="134"/>
      <c r="F63" s="134"/>
      <c r="G63" s="135">
        <f>G62*0.05</f>
        <v>61682</v>
      </c>
    </row>
    <row r="64" spans="1:7" ht="12" customHeight="1" x14ac:dyDescent="0.25">
      <c r="A64" s="38"/>
      <c r="B64" s="136" t="s">
        <v>42</v>
      </c>
      <c r="C64" s="137"/>
      <c r="D64" s="137"/>
      <c r="E64" s="137"/>
      <c r="F64" s="137"/>
      <c r="G64" s="138">
        <f>G63+G62</f>
        <v>1295322</v>
      </c>
    </row>
    <row r="65" spans="1:7" ht="12" customHeight="1" x14ac:dyDescent="0.25">
      <c r="A65" s="38"/>
      <c r="B65" s="133" t="s">
        <v>43</v>
      </c>
      <c r="C65" s="134"/>
      <c r="D65" s="134"/>
      <c r="E65" s="134"/>
      <c r="F65" s="134"/>
      <c r="G65" s="135">
        <f>G12</f>
        <v>2160000</v>
      </c>
    </row>
    <row r="66" spans="1:7" ht="12" customHeight="1" x14ac:dyDescent="0.25">
      <c r="A66" s="38"/>
      <c r="B66" s="139" t="s">
        <v>44</v>
      </c>
      <c r="C66" s="140"/>
      <c r="D66" s="140"/>
      <c r="E66" s="140"/>
      <c r="F66" s="140"/>
      <c r="G66" s="141">
        <f>G65-G64</f>
        <v>864678</v>
      </c>
    </row>
    <row r="67" spans="1:7" ht="12" customHeight="1" x14ac:dyDescent="0.25">
      <c r="A67" s="38"/>
      <c r="B67" s="39" t="s">
        <v>45</v>
      </c>
      <c r="C67" s="40"/>
      <c r="D67" s="40"/>
      <c r="E67" s="40"/>
      <c r="F67" s="40"/>
      <c r="G67" s="35"/>
    </row>
    <row r="68" spans="1:7" ht="12.75" customHeight="1" thickBot="1" x14ac:dyDescent="0.3">
      <c r="A68" s="38"/>
      <c r="B68" s="41"/>
      <c r="C68" s="40"/>
      <c r="D68" s="40"/>
      <c r="E68" s="40"/>
      <c r="F68" s="40"/>
      <c r="G68" s="35"/>
    </row>
    <row r="69" spans="1:7" ht="12" customHeight="1" x14ac:dyDescent="0.25">
      <c r="A69" s="38"/>
      <c r="B69" s="53" t="s">
        <v>46</v>
      </c>
      <c r="C69" s="54"/>
      <c r="D69" s="54"/>
      <c r="E69" s="54"/>
      <c r="F69" s="55"/>
      <c r="G69" s="35"/>
    </row>
    <row r="70" spans="1:7" ht="12" customHeight="1" x14ac:dyDescent="0.25">
      <c r="A70" s="38"/>
      <c r="B70" s="56" t="s">
        <v>47</v>
      </c>
      <c r="C70" s="37"/>
      <c r="D70" s="37"/>
      <c r="E70" s="37"/>
      <c r="F70" s="57"/>
      <c r="G70" s="35"/>
    </row>
    <row r="71" spans="1:7" ht="12" customHeight="1" x14ac:dyDescent="0.25">
      <c r="A71" s="38"/>
      <c r="B71" s="56" t="s">
        <v>48</v>
      </c>
      <c r="C71" s="37"/>
      <c r="D71" s="37"/>
      <c r="E71" s="37"/>
      <c r="F71" s="57"/>
      <c r="G71" s="35"/>
    </row>
    <row r="72" spans="1:7" ht="12" customHeight="1" x14ac:dyDescent="0.25">
      <c r="A72" s="38"/>
      <c r="B72" s="56" t="s">
        <v>49</v>
      </c>
      <c r="C72" s="37"/>
      <c r="D72" s="37"/>
      <c r="E72" s="37"/>
      <c r="F72" s="57"/>
      <c r="G72" s="35"/>
    </row>
    <row r="73" spans="1:7" ht="12" customHeight="1" x14ac:dyDescent="0.25">
      <c r="A73" s="38"/>
      <c r="B73" s="56" t="s">
        <v>50</v>
      </c>
      <c r="C73" s="37"/>
      <c r="D73" s="37"/>
      <c r="E73" s="37"/>
      <c r="F73" s="57"/>
      <c r="G73" s="35"/>
    </row>
    <row r="74" spans="1:7" ht="12" customHeight="1" x14ac:dyDescent="0.25">
      <c r="A74" s="38"/>
      <c r="B74" s="56" t="s">
        <v>51</v>
      </c>
      <c r="C74" s="37"/>
      <c r="D74" s="37"/>
      <c r="E74" s="37"/>
      <c r="F74" s="57"/>
      <c r="G74" s="35"/>
    </row>
    <row r="75" spans="1:7" ht="12.75" customHeight="1" thickBot="1" x14ac:dyDescent="0.3">
      <c r="A75" s="38"/>
      <c r="B75" s="58" t="s">
        <v>52</v>
      </c>
      <c r="C75" s="59"/>
      <c r="D75" s="59"/>
      <c r="E75" s="59"/>
      <c r="F75" s="60"/>
      <c r="G75" s="35"/>
    </row>
    <row r="76" spans="1:7" ht="12.75" customHeight="1" x14ac:dyDescent="0.25">
      <c r="A76" s="38"/>
      <c r="B76" s="51"/>
      <c r="C76" s="37"/>
      <c r="D76" s="37"/>
      <c r="E76" s="37"/>
      <c r="F76" s="37"/>
      <c r="G76" s="35"/>
    </row>
    <row r="77" spans="1:7" ht="15" customHeight="1" thickBot="1" x14ac:dyDescent="0.3">
      <c r="A77" s="38"/>
      <c r="B77" s="79" t="s">
        <v>53</v>
      </c>
      <c r="C77" s="80"/>
      <c r="D77" s="50"/>
      <c r="E77" s="28"/>
      <c r="F77" s="28"/>
      <c r="G77" s="35"/>
    </row>
    <row r="78" spans="1:7" ht="12" customHeight="1" x14ac:dyDescent="0.25">
      <c r="A78" s="38"/>
      <c r="B78" s="43" t="s">
        <v>38</v>
      </c>
      <c r="C78" s="29" t="s">
        <v>54</v>
      </c>
      <c r="D78" s="44" t="s">
        <v>55</v>
      </c>
      <c r="E78" s="28"/>
      <c r="F78" s="28"/>
      <c r="G78" s="35"/>
    </row>
    <row r="79" spans="1:7" ht="12" customHeight="1" x14ac:dyDescent="0.25">
      <c r="A79" s="38"/>
      <c r="B79" s="45" t="s">
        <v>56</v>
      </c>
      <c r="C79" s="30">
        <f>+G23</f>
        <v>50000</v>
      </c>
      <c r="D79" s="46">
        <f>(C79/C85)</f>
        <v>3.8600440662630603E-2</v>
      </c>
      <c r="E79" s="28"/>
      <c r="F79" s="28"/>
      <c r="G79" s="35"/>
    </row>
    <row r="80" spans="1:7" ht="12" customHeight="1" x14ac:dyDescent="0.25">
      <c r="A80" s="38"/>
      <c r="B80" s="45" t="s">
        <v>57</v>
      </c>
      <c r="C80" s="31">
        <v>0</v>
      </c>
      <c r="D80" s="46">
        <v>0</v>
      </c>
      <c r="E80" s="28"/>
      <c r="F80" s="28"/>
      <c r="G80" s="35"/>
    </row>
    <row r="81" spans="1:7" ht="12" customHeight="1" x14ac:dyDescent="0.25">
      <c r="A81" s="38"/>
      <c r="B81" s="45" t="s">
        <v>58</v>
      </c>
      <c r="C81" s="30">
        <f>+G40</f>
        <v>284000</v>
      </c>
      <c r="D81" s="46">
        <f>(C81/C85)</f>
        <v>0.21925050296374182</v>
      </c>
      <c r="E81" s="28"/>
      <c r="F81" s="28"/>
      <c r="G81" s="35"/>
    </row>
    <row r="82" spans="1:7" ht="12" customHeight="1" x14ac:dyDescent="0.25">
      <c r="A82" s="38"/>
      <c r="B82" s="45" t="s">
        <v>29</v>
      </c>
      <c r="C82" s="30">
        <f>+G55</f>
        <v>899640</v>
      </c>
      <c r="D82" s="46">
        <f>(C82/C85)</f>
        <v>0.69453000875457993</v>
      </c>
      <c r="E82" s="28"/>
      <c r="F82" s="28"/>
      <c r="G82" s="35"/>
    </row>
    <row r="83" spans="1:7" ht="12" customHeight="1" x14ac:dyDescent="0.25">
      <c r="A83" s="38"/>
      <c r="B83" s="45" t="s">
        <v>59</v>
      </c>
      <c r="C83" s="32">
        <v>0</v>
      </c>
      <c r="D83" s="46">
        <f>(C83/C85)</f>
        <v>0</v>
      </c>
      <c r="E83" s="34"/>
      <c r="F83" s="34"/>
      <c r="G83" s="35"/>
    </row>
    <row r="84" spans="1:7" ht="12" customHeight="1" x14ac:dyDescent="0.25">
      <c r="A84" s="38"/>
      <c r="B84" s="45" t="s">
        <v>60</v>
      </c>
      <c r="C84" s="32">
        <f>+G63</f>
        <v>61682</v>
      </c>
      <c r="D84" s="46">
        <f>(C84/C85)</f>
        <v>4.7619047619047616E-2</v>
      </c>
      <c r="E84" s="34"/>
      <c r="F84" s="34"/>
      <c r="G84" s="35"/>
    </row>
    <row r="85" spans="1:7" ht="12.75" customHeight="1" thickBot="1" x14ac:dyDescent="0.3">
      <c r="A85" s="38"/>
      <c r="B85" s="47" t="s">
        <v>61</v>
      </c>
      <c r="C85" s="48">
        <f>SUM(C79:C84)</f>
        <v>1295322</v>
      </c>
      <c r="D85" s="49">
        <f>SUM(D79:D84)</f>
        <v>1</v>
      </c>
      <c r="E85" s="34"/>
      <c r="F85" s="34"/>
      <c r="G85" s="35"/>
    </row>
    <row r="86" spans="1:7" ht="12" customHeight="1" x14ac:dyDescent="0.25">
      <c r="A86" s="38"/>
      <c r="B86" s="41"/>
      <c r="C86" s="40"/>
      <c r="D86" s="40"/>
      <c r="E86" s="40"/>
      <c r="F86" s="40"/>
      <c r="G86" s="35"/>
    </row>
    <row r="87" spans="1:7" ht="12.75" customHeight="1" x14ac:dyDescent="0.25">
      <c r="A87" s="38"/>
      <c r="B87" s="42"/>
      <c r="C87" s="40"/>
      <c r="D87" s="40"/>
      <c r="E87" s="40"/>
      <c r="F87" s="40"/>
      <c r="G87" s="35"/>
    </row>
    <row r="88" spans="1:7" ht="12" customHeight="1" thickBot="1" x14ac:dyDescent="0.3">
      <c r="A88" s="27"/>
      <c r="B88" s="62"/>
      <c r="C88" s="63" t="s">
        <v>89</v>
      </c>
      <c r="D88" s="64"/>
      <c r="E88" s="65"/>
      <c r="F88" s="33"/>
      <c r="G88" s="35"/>
    </row>
    <row r="89" spans="1:7" ht="23.25" customHeight="1" x14ac:dyDescent="0.25">
      <c r="A89" s="38"/>
      <c r="B89" s="77" t="s">
        <v>101</v>
      </c>
      <c r="C89" s="142">
        <v>1000</v>
      </c>
      <c r="D89" s="142">
        <v>1200</v>
      </c>
      <c r="E89" s="143">
        <v>1250</v>
      </c>
      <c r="F89" s="61"/>
      <c r="G89" s="36"/>
    </row>
    <row r="90" spans="1:7" ht="26.25" customHeight="1" thickBot="1" x14ac:dyDescent="0.3">
      <c r="A90" s="38"/>
      <c r="B90" s="78" t="s">
        <v>100</v>
      </c>
      <c r="C90" s="48">
        <f>(G64/C89)</f>
        <v>1295.3219999999999</v>
      </c>
      <c r="D90" s="48">
        <f>(G64/D89)</f>
        <v>1079.4349999999999</v>
      </c>
      <c r="E90" s="66">
        <f>(G64/E89)</f>
        <v>1036.2575999999999</v>
      </c>
      <c r="F90" s="61"/>
      <c r="G90" s="36"/>
    </row>
    <row r="91" spans="1:7" ht="15.6" customHeight="1" x14ac:dyDescent="0.25">
      <c r="A91" s="38"/>
      <c r="B91" s="52" t="s">
        <v>62</v>
      </c>
      <c r="C91" s="37"/>
      <c r="D91" s="37"/>
      <c r="E91" s="37"/>
      <c r="F91" s="37"/>
      <c r="G91" s="37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5"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Bianual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2022-01-13T14:51:26Z</cp:lastPrinted>
  <dcterms:created xsi:type="dcterms:W3CDTF">2020-11-27T12:49:26Z</dcterms:created>
  <dcterms:modified xsi:type="dcterms:W3CDTF">2022-07-04T14:46:48Z</dcterms:modified>
</cp:coreProperties>
</file>