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diaz\Desktop\Asistencia Financiera 2022\Fichas técnicas corregidas julio 2022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85" i="1" l="1"/>
  <c r="D85" i="1"/>
  <c r="C85" i="1"/>
  <c r="C77" i="1"/>
  <c r="C79" i="1"/>
  <c r="C76" i="1"/>
  <c r="C75" i="1"/>
  <c r="G44" i="1" l="1"/>
  <c r="G45" i="1"/>
  <c r="G46" i="1"/>
  <c r="G47" i="1"/>
  <c r="G49" i="1"/>
  <c r="G41" i="1"/>
  <c r="G10" i="1"/>
  <c r="G60" i="1" s="1"/>
  <c r="G30" i="1"/>
  <c r="G31" i="1"/>
  <c r="G32" i="1"/>
  <c r="G33" i="1"/>
  <c r="G34" i="1"/>
  <c r="G35" i="1"/>
  <c r="G29" i="1"/>
  <c r="G36" i="1" l="1"/>
  <c r="G50" i="1"/>
  <c r="C78" i="1" s="1"/>
  <c r="G57" i="1" l="1"/>
  <c r="G58" i="1" s="1"/>
  <c r="G59" i="1" l="1"/>
  <c r="G61" i="1" s="1"/>
  <c r="C80" i="1"/>
  <c r="C81" i="1" l="1"/>
  <c r="D80" i="1" s="1"/>
  <c r="D86" i="1" l="1"/>
  <c r="C86" i="1"/>
  <c r="D77" i="1"/>
  <c r="E86" i="1"/>
  <c r="D79" i="1"/>
  <c r="D75" i="1"/>
  <c r="D81" i="1" s="1"/>
  <c r="D78" i="1"/>
</calcChain>
</file>

<file path=xl/sharedStrings.xml><?xml version="1.0" encoding="utf-8"?>
<sst xmlns="http://schemas.openxmlformats.org/spreadsheetml/2006/main" count="137" uniqueCount="98">
  <si>
    <t>RUBRO O CULTIVO</t>
  </si>
  <si>
    <t>PRADERA BIANUAL</t>
  </si>
  <si>
    <t>RENDIMIENTO (Kg.carne,/ha.)</t>
  </si>
  <si>
    <t>ESPECIE</t>
  </si>
  <si>
    <t>FECHA ESTIMADA  PRECIO VENTA</t>
  </si>
  <si>
    <t>Diciembre</t>
  </si>
  <si>
    <t>NIVEL TECNOLÓGICO</t>
  </si>
  <si>
    <t>MEDIO</t>
  </si>
  <si>
    <t>PRECIO ESPERADO ($/Kg)</t>
  </si>
  <si>
    <t>REGIÓN</t>
  </si>
  <si>
    <t>DE LOS RIOS</t>
  </si>
  <si>
    <t>INGRESO ESPERADO ($)</t>
  </si>
  <si>
    <t>ÁREA</t>
  </si>
  <si>
    <t>DESTINO PRODUCCION</t>
  </si>
  <si>
    <t>INTERNO-FORRAJE</t>
  </si>
  <si>
    <t>COMUNA/LOCALIDAD</t>
  </si>
  <si>
    <t>FECHA DE COSECHA</t>
  </si>
  <si>
    <t>Nov-Mar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</si>
  <si>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</si>
  <si>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</si>
  <si>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</si>
  <si>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</si>
  <si>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</si>
  <si>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</si>
  <si>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</si>
  <si>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</si>
  <si>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</si>
  <si>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</si>
  <si>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</si>
  <si>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</si>
  <si>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</si>
  <si>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</si>
  <si>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</si>
  <si>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Aradura</t>
  </si>
  <si>
    <t>JM</t>
  </si>
  <si>
    <t>Otoño</t>
  </si>
  <si>
    <t>Rastraje</t>
  </si>
  <si>
    <t>Vibrocultivador</t>
  </si>
  <si>
    <t>Rodillo</t>
  </si>
  <si>
    <t>Siembra mecanizada</t>
  </si>
  <si>
    <t>Aplicación Fertilizantes</t>
  </si>
  <si>
    <t>Otoño-primavera</t>
  </si>
  <si>
    <t>Aplicación Herbicidas</t>
  </si>
  <si>
    <t>Mayo</t>
  </si>
  <si>
    <t>Subtotal Costo Maquinaria</t>
  </si>
  <si>
    <t>INSUMOS</t>
  </si>
  <si>
    <t>Insumos</t>
  </si>
  <si>
    <t>Unidad (Kg/l/u)</t>
  </si>
  <si>
    <t>Cantidad (Kg/l/u)</t>
  </si>
  <si>
    <t>SEMILLA</t>
  </si>
  <si>
    <t>kg</t>
  </si>
  <si>
    <t>Agosto</t>
  </si>
  <si>
    <t>FERTILIZANTES</t>
  </si>
  <si>
    <t>Kg</t>
  </si>
  <si>
    <t>Septiembre</t>
  </si>
  <si>
    <t>Superfosfato Triple</t>
  </si>
  <si>
    <t>Muriato de Potasio</t>
  </si>
  <si>
    <t>Carbonato de Calcio</t>
  </si>
  <si>
    <t>HERBICIDAS</t>
  </si>
  <si>
    <t>Preside+venceweed</t>
  </si>
  <si>
    <t>Lt</t>
  </si>
  <si>
    <t>Octubre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</si>
  <si>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</si>
  <si>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</si>
  <si>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</si>
  <si>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</si>
  <si>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</si>
  <si>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</si>
  <si>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</si>
  <si>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</si>
  <si>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</si>
  <si>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Fuente: INDAP</t>
  </si>
  <si>
    <t>Notas: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</si>
  <si>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</si>
  <si>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</si>
  <si>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</t>
  </si>
  <si>
    <t>4. Los insumos aplicados (tipo y dosis) están referidos al  Área en particular</t>
  </si>
  <si>
    <t>5. El costo de la maquinaria incluye costo del operador, combustible y  arriendo de la maquinaria propiamente tal</t>
  </si>
  <si>
    <t>6. El costo de la mano de obra incluye impuestos e  imposiciones</t>
  </si>
  <si>
    <t>7.Valor calculado en base a una carga animal de 2,8 unidades por ha. Raza Overo Negro o Colorado</t>
  </si>
  <si>
    <t>8. Transformación (kgMS a KG carne)</t>
  </si>
  <si>
    <t>Ballica bianual (viscount)</t>
  </si>
  <si>
    <t>Can 27</t>
  </si>
  <si>
    <t>MARIQUINA</t>
  </si>
  <si>
    <t>BALLICA BIANUAL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</si>
  <si>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</si>
  <si>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</si>
  <si>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</si>
  <si>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</si>
  <si>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</si>
  <si>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</si>
  <si>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</si>
  <si>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</si>
  <si>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</si>
  <si>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</si>
  <si>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(Kg/ha)</t>
  </si>
  <si>
    <t>Costo unitario ($/Kg)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</si>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</sst>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  <numFmt numFmtId="167" formatCode="#,##0_ ;\-#,##0\ "/>
    <numFmt numFmtId="168" formatCode="_-* #,##0_-;\-* #,##0_-;_-* &quot;-&quot;??_-;_-@_-"/>
    <numFmt numFmtId="169" formatCode="&quot; &quot;* #,##0&quot; &quot;;&quot; &quot;* &quot;-&quot;#,##0&quot; &quot;;&quot; &quot;* &quot;- &quot;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7"/>
      <color indexed="8"/>
      <name val="Calibri"/>
      <family val="2"/>
    </font>
    <font>
      <b/>
      <i/>
      <sz val="7"/>
      <color indexed="8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b/>
      <i/>
      <sz val="9"/>
      <color indexed="9"/>
      <name val="Calibri"/>
      <family val="2"/>
    </font>
    <font>
      <b/>
      <sz val="7"/>
      <color indexed="9"/>
      <name val="Calibri"/>
      <family val="2"/>
    </font>
    <font>
      <sz val="7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7"/>
      <color theme="0"/>
      <name val="Calibri"/>
      <family val="2"/>
    </font>
    <font>
      <b/>
      <sz val="7"/>
      <color indexed="8"/>
      <name val="Calibri"/>
      <family val="2"/>
    </font>
    <font>
      <sz val="8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 applyNumberFormat="0" applyFill="0" applyBorder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8" fontId="3" fillId="0" borderId="1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68" fontId="3" fillId="0" borderId="0" xfId="1" applyNumberFormat="1" applyFont="1" applyAlignment="1">
      <alignment vertical="center"/>
    </xf>
    <xf numFmtId="168" fontId="3" fillId="0" borderId="1" xfId="1" applyNumberFormat="1" applyFont="1" applyBorder="1" applyAlignment="1">
      <alignment vertical="center"/>
    </xf>
    <xf numFmtId="168" fontId="3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8" xfId="9" applyFont="1" applyFill="1" applyBorder="1" applyAlignment="1"/>
    <xf numFmtId="0" fontId="3" fillId="0" borderId="0" xfId="9" applyFont="1" applyFill="1" applyBorder="1" applyAlignment="1"/>
    <xf numFmtId="49" fontId="12" fillId="3" borderId="9" xfId="9" applyNumberFormat="1" applyFont="1" applyFill="1" applyBorder="1" applyAlignment="1">
      <alignment vertical="center"/>
    </xf>
    <xf numFmtId="49" fontId="12" fillId="3" borderId="10" xfId="9" applyNumberFormat="1" applyFont="1" applyFill="1" applyBorder="1" applyAlignment="1">
      <alignment vertical="center"/>
    </xf>
    <xf numFmtId="49" fontId="3" fillId="3" borderId="11" xfId="9" applyNumberFormat="1" applyFont="1" applyFill="1" applyBorder="1" applyAlignment="1"/>
    <xf numFmtId="49" fontId="12" fillId="4" borderId="12" xfId="9" applyNumberFormat="1" applyFont="1" applyFill="1" applyBorder="1" applyAlignment="1">
      <alignment vertical="center"/>
    </xf>
    <xf numFmtId="3" fontId="12" fillId="4" borderId="13" xfId="9" applyNumberFormat="1" applyFont="1" applyFill="1" applyBorder="1" applyAlignment="1">
      <alignment vertical="center"/>
    </xf>
    <xf numFmtId="9" fontId="3" fillId="4" borderId="14" xfId="9" applyNumberFormat="1" applyFont="1" applyFill="1" applyBorder="1" applyAlignment="1"/>
    <xf numFmtId="169" fontId="12" fillId="4" borderId="13" xfId="9" applyNumberFormat="1" applyFont="1" applyFill="1" applyBorder="1" applyAlignment="1">
      <alignment vertical="center"/>
    </xf>
    <xf numFmtId="0" fontId="8" fillId="0" borderId="0" xfId="9" applyFont="1" applyFill="1" applyBorder="1" applyAlignment="1">
      <alignment vertical="center"/>
    </xf>
    <xf numFmtId="49" fontId="12" fillId="3" borderId="15" xfId="9" applyNumberFormat="1" applyFont="1" applyFill="1" applyBorder="1" applyAlignment="1">
      <alignment vertical="center"/>
    </xf>
    <xf numFmtId="169" fontId="12" fillId="3" borderId="16" xfId="9" applyNumberFormat="1" applyFont="1" applyFill="1" applyBorder="1" applyAlignment="1">
      <alignment vertical="center"/>
    </xf>
    <xf numFmtId="9" fontId="12" fillId="3" borderId="17" xfId="9" applyNumberFormat="1" applyFont="1" applyFill="1" applyBorder="1" applyAlignment="1">
      <alignment vertical="center"/>
    </xf>
    <xf numFmtId="0" fontId="1" fillId="4" borderId="0" xfId="9" applyFont="1" applyFill="1" applyBorder="1" applyAlignment="1">
      <alignment vertical="center"/>
    </xf>
    <xf numFmtId="0" fontId="8" fillId="4" borderId="0" xfId="9" applyFont="1" applyFill="1" applyBorder="1" applyAlignment="1">
      <alignment vertical="center"/>
    </xf>
    <xf numFmtId="0" fontId="13" fillId="4" borderId="0" xfId="9" applyFont="1" applyFill="1" applyBorder="1" applyAlignment="1">
      <alignment vertical="center"/>
    </xf>
    <xf numFmtId="0" fontId="8" fillId="2" borderId="18" xfId="9" applyFont="1" applyFill="1" applyBorder="1" applyAlignment="1">
      <alignment vertical="center"/>
    </xf>
    <xf numFmtId="49" fontId="12" fillId="3" borderId="22" xfId="9" applyNumberFormat="1" applyFont="1" applyFill="1" applyBorder="1" applyAlignment="1">
      <alignment vertical="center"/>
    </xf>
    <xf numFmtId="41" fontId="12" fillId="3" borderId="23" xfId="8" applyFont="1" applyFill="1" applyBorder="1" applyAlignment="1">
      <alignment horizontal="center" vertical="center"/>
    </xf>
    <xf numFmtId="41" fontId="12" fillId="3" borderId="24" xfId="8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vertical="center"/>
    </xf>
    <xf numFmtId="49" fontId="12" fillId="3" borderId="25" xfId="9" applyNumberFormat="1" applyFont="1" applyFill="1" applyBorder="1" applyAlignment="1">
      <alignment vertical="center"/>
    </xf>
    <xf numFmtId="41" fontId="12" fillId="3" borderId="26" xfId="8" applyFont="1" applyFill="1" applyBorder="1" applyAlignment="1">
      <alignment horizontal="center" vertical="center"/>
    </xf>
    <xf numFmtId="41" fontId="12" fillId="3" borderId="27" xfId="8" applyFont="1" applyFill="1" applyBorder="1" applyAlignment="1">
      <alignment horizontal="center" vertical="center"/>
    </xf>
    <xf numFmtId="49" fontId="3" fillId="4" borderId="0" xfId="9" applyNumberFormat="1" applyFont="1" applyFill="1" applyBorder="1" applyAlignment="1">
      <alignment vertical="center"/>
    </xf>
    <xf numFmtId="0" fontId="3" fillId="4" borderId="0" xfId="9" applyFont="1" applyFill="1" applyBorder="1" applyAlignment="1"/>
    <xf numFmtId="14" fontId="3" fillId="0" borderId="1" xfId="0" applyNumberFormat="1" applyFont="1" applyBorder="1" applyAlignment="1">
      <alignment horizontal="right" vertical="center"/>
    </xf>
    <xf numFmtId="49" fontId="11" fillId="2" borderId="6" xfId="9" applyNumberFormat="1" applyFont="1" applyFill="1" applyBorder="1" applyAlignment="1">
      <alignment vertical="center"/>
    </xf>
    <xf numFmtId="0" fontId="11" fillId="2" borderId="7" xfId="9" applyFont="1" applyFill="1" applyBorder="1" applyAlignment="1">
      <alignment vertical="center"/>
    </xf>
    <xf numFmtId="49" fontId="11" fillId="2" borderId="19" xfId="9" applyNumberFormat="1" applyFont="1" applyFill="1" applyBorder="1" applyAlignment="1">
      <alignment horizontal="center" vertical="center"/>
    </xf>
    <xf numFmtId="49" fontId="11" fillId="2" borderId="20" xfId="9" applyNumberFormat="1" applyFont="1" applyFill="1" applyBorder="1" applyAlignment="1">
      <alignment horizontal="center" vertical="center"/>
    </xf>
    <xf numFmtId="49" fontId="11" fillId="2" borderId="21" xfId="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168" fontId="9" fillId="5" borderId="1" xfId="1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3" fontId="9" fillId="5" borderId="5" xfId="0" applyNumberFormat="1" applyFont="1" applyFill="1" applyBorder="1" applyAlignment="1">
      <alignment vertical="center"/>
    </xf>
  </cellXfs>
  <cellStyles count="10">
    <cellStyle name="Millares" xfId="1" builtinId="3"/>
    <cellStyle name="Millares [0]" xfId="8" builtinId="6"/>
    <cellStyle name="Millares 2" xfId="2"/>
    <cellStyle name="Moneda 2" xfId="3"/>
    <cellStyle name="Normal" xfId="0" builtinId="0"/>
    <cellStyle name="Normal 2" xfId="4"/>
    <cellStyle name="Normal 3" xfId="9"/>
    <cellStyle name="Normal 4" xfId="5"/>
    <cellStyle name="Normal 4 2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28575</xdr:colOff>
      <xdr:row>5</xdr:row>
      <xdr:rowOff>47624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5305425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87"/>
  <sheetViews>
    <sheetView tabSelected="1" topLeftCell="A3" zoomScale="142" zoomScaleNormal="142" workbookViewId="0">
      <selection activeCell="I57" sqref="I57"/>
    </sheetView>
  </sheetViews>
  <sheetFormatPr baseColWidth="10" defaultColWidth="11.42578125" defaultRowHeight="15" customHeight="1" x14ac:dyDescent="0.25"/>
  <cols>
    <col min="1" max="1" width="2.42578125" style="1" customWidth="1"/>
    <col min="2" max="2" width="19.28515625" style="1" customWidth="1"/>
    <col min="3" max="3" width="14.140625" style="1" customWidth="1"/>
    <col min="4" max="16384" width="11.42578125" style="1"/>
  </cols>
  <sheetData>
    <row r="6" spans="2:8" ht="15" customHeight="1" x14ac:dyDescent="0.25">
      <c r="C6" s="12"/>
      <c r="E6" s="11"/>
    </row>
    <row r="7" spans="2:8" ht="15" customHeight="1" x14ac:dyDescent="0.25">
      <c r="B7" s="64" t="s">
        <v>0</v>
      </c>
      <c r="C7" s="25" t="s">
        <v>1</v>
      </c>
      <c r="D7" s="2"/>
      <c r="E7" s="62" t="s">
        <v>2</v>
      </c>
      <c r="F7" s="62"/>
      <c r="G7" s="24">
        <v>1217.5</v>
      </c>
    </row>
    <row r="8" spans="2:8" ht="15" customHeight="1" x14ac:dyDescent="0.25">
      <c r="B8" s="27" t="s">
        <v>3</v>
      </c>
      <c r="C8" s="19" t="s">
        <v>84</v>
      </c>
      <c r="E8" s="63" t="s">
        <v>4</v>
      </c>
      <c r="F8" s="63"/>
      <c r="G8" s="19" t="s">
        <v>5</v>
      </c>
    </row>
    <row r="9" spans="2:8" ht="15" customHeight="1" x14ac:dyDescent="0.25">
      <c r="B9" s="27" t="s">
        <v>6</v>
      </c>
      <c r="C9" s="19" t="s">
        <v>7</v>
      </c>
      <c r="E9" s="63" t="s">
        <v>8</v>
      </c>
      <c r="F9" s="63"/>
      <c r="G9" s="20">
        <v>1600</v>
      </c>
    </row>
    <row r="10" spans="2:8" ht="15" customHeight="1" x14ac:dyDescent="0.25">
      <c r="B10" s="27" t="s">
        <v>9</v>
      </c>
      <c r="C10" s="19" t="s">
        <v>10</v>
      </c>
      <c r="E10" s="26" t="s">
        <v>11</v>
      </c>
      <c r="F10" s="26"/>
      <c r="G10" s="20">
        <f>G7*G9</f>
        <v>1948000</v>
      </c>
    </row>
    <row r="11" spans="2:8" ht="21" customHeight="1" x14ac:dyDescent="0.25">
      <c r="B11" s="27" t="s">
        <v>12</v>
      </c>
      <c r="C11" s="25" t="s">
        <v>83</v>
      </c>
      <c r="E11" s="63" t="s">
        <v>13</v>
      </c>
      <c r="F11" s="63"/>
      <c r="G11" s="28" t="s">
        <v>14</v>
      </c>
    </row>
    <row r="12" spans="2:8" ht="25.5" customHeight="1" x14ac:dyDescent="0.25">
      <c r="B12" s="27" t="s">
        <v>15</v>
      </c>
      <c r="C12" s="28" t="s">
        <v>83</v>
      </c>
      <c r="E12" s="63" t="s">
        <v>16</v>
      </c>
      <c r="F12" s="63"/>
      <c r="G12" s="19" t="s">
        <v>17</v>
      </c>
    </row>
    <row r="13" spans="2:8" ht="15" customHeight="1" x14ac:dyDescent="0.25">
      <c r="B13" s="27" t="s">
        <v>18</v>
      </c>
      <c r="C13" s="55">
        <v>44742</v>
      </c>
      <c r="E13" s="61" t="s">
        <v>19</v>
      </c>
      <c r="F13" s="61"/>
      <c r="G13" s="19" t="s">
        <v>20</v>
      </c>
    </row>
    <row r="14" spans="2:8" ht="15" customHeight="1" x14ac:dyDescent="0.25">
      <c r="B14" s="3"/>
      <c r="C14" s="13"/>
      <c r="E14" s="4"/>
      <c r="F14" s="4"/>
      <c r="G14" s="4"/>
    </row>
    <row r="15" spans="2:8" ht="15" customHeight="1" x14ac:dyDescent="0.25">
      <c r="B15" s="65" t="s">
        <v>21</v>
      </c>
      <c r="C15" s="66"/>
      <c r="D15" s="66"/>
      <c r="E15" s="66"/>
      <c r="F15" s="66"/>
      <c r="G15" s="67"/>
    </row>
    <row r="16" spans="2:8" ht="15" customHeight="1" x14ac:dyDescent="0.25">
      <c r="C16" s="5"/>
      <c r="D16" s="5"/>
      <c r="E16" s="6"/>
      <c r="F16" s="7"/>
      <c r="H16" s="22"/>
    </row>
    <row r="17" spans="2:8" ht="15" customHeight="1" x14ac:dyDescent="0.25">
      <c r="B17" s="68" t="s">
        <v>22</v>
      </c>
      <c r="C17" s="4"/>
      <c r="D17" s="4"/>
      <c r="E17" s="4"/>
      <c r="F17" s="4"/>
      <c r="G17" s="4"/>
      <c r="H17" s="22"/>
    </row>
    <row r="18" spans="2:8" ht="18" x14ac:dyDescent="0.25">
      <c r="B18" s="74" t="s">
        <v>23</v>
      </c>
      <c r="C18" s="75" t="s">
        <v>24</v>
      </c>
      <c r="D18" s="75" t="s">
        <v>25</v>
      </c>
      <c r="E18" s="75" t="s">
        <v>26</v>
      </c>
      <c r="F18" s="75" t="s">
        <v>27</v>
      </c>
      <c r="G18" s="76" t="s">
        <v>28</v>
      </c>
      <c r="H18" s="22"/>
    </row>
    <row r="19" spans="2:8" ht="15" customHeight="1" x14ac:dyDescent="0.25">
      <c r="B19" s="26"/>
      <c r="C19" s="14"/>
      <c r="D19" s="14"/>
      <c r="E19" s="14"/>
      <c r="F19" s="26"/>
      <c r="G19" s="15"/>
      <c r="H19" s="22"/>
    </row>
    <row r="20" spans="2:8" ht="15" customHeight="1" x14ac:dyDescent="0.25">
      <c r="B20" s="77" t="s">
        <v>29</v>
      </c>
      <c r="C20" s="78"/>
      <c r="D20" s="78"/>
      <c r="E20" s="78"/>
      <c r="F20" s="77"/>
      <c r="G20" s="79"/>
      <c r="H20" s="22"/>
    </row>
    <row r="21" spans="2:8" ht="15" customHeight="1" x14ac:dyDescent="0.25">
      <c r="B21" s="4"/>
      <c r="C21" s="21"/>
      <c r="D21" s="21"/>
      <c r="E21" s="21"/>
      <c r="F21" s="4"/>
      <c r="G21" s="4"/>
      <c r="H21" s="22"/>
    </row>
    <row r="22" spans="2:8" ht="15" customHeight="1" x14ac:dyDescent="0.25">
      <c r="B22" s="68" t="s">
        <v>30</v>
      </c>
      <c r="C22" s="21"/>
      <c r="D22" s="21"/>
      <c r="E22" s="21"/>
      <c r="F22" s="4"/>
      <c r="G22" s="4"/>
      <c r="H22" s="22"/>
    </row>
    <row r="23" spans="2:8" ht="18" x14ac:dyDescent="0.25">
      <c r="B23" s="80" t="s">
        <v>23</v>
      </c>
      <c r="C23" s="75" t="s">
        <v>24</v>
      </c>
      <c r="D23" s="75" t="s">
        <v>25</v>
      </c>
      <c r="E23" s="78" t="s">
        <v>26</v>
      </c>
      <c r="F23" s="75" t="s">
        <v>27</v>
      </c>
      <c r="G23" s="77" t="s">
        <v>28</v>
      </c>
      <c r="H23" s="22"/>
    </row>
    <row r="24" spans="2:8" ht="15" customHeight="1" x14ac:dyDescent="0.25">
      <c r="B24" s="26"/>
      <c r="C24" s="14"/>
      <c r="D24" s="14"/>
      <c r="E24" s="14"/>
      <c r="F24" s="26"/>
      <c r="G24" s="15"/>
      <c r="H24" s="22"/>
    </row>
    <row r="25" spans="2:8" ht="15" customHeight="1" x14ac:dyDescent="0.25">
      <c r="B25" s="77" t="s">
        <v>31</v>
      </c>
      <c r="C25" s="78"/>
      <c r="D25" s="78"/>
      <c r="E25" s="78"/>
      <c r="F25" s="77"/>
      <c r="G25" s="79">
        <v>0</v>
      </c>
      <c r="H25" s="22"/>
    </row>
    <row r="26" spans="2:8" ht="15" customHeight="1" x14ac:dyDescent="0.25">
      <c r="B26" s="4"/>
      <c r="C26" s="21"/>
      <c r="D26" s="21"/>
      <c r="E26" s="21"/>
      <c r="F26" s="4"/>
      <c r="G26" s="4"/>
      <c r="H26" s="22"/>
    </row>
    <row r="27" spans="2:8" ht="15" customHeight="1" x14ac:dyDescent="0.25">
      <c r="B27" s="68" t="s">
        <v>32</v>
      </c>
      <c r="C27" s="21"/>
      <c r="D27" s="21"/>
      <c r="E27" s="21"/>
      <c r="F27" s="4"/>
      <c r="G27" s="4"/>
      <c r="H27" s="22"/>
    </row>
    <row r="28" spans="2:8" ht="18" x14ac:dyDescent="0.25">
      <c r="B28" s="80" t="s">
        <v>23</v>
      </c>
      <c r="C28" s="78" t="s">
        <v>24</v>
      </c>
      <c r="D28" s="78" t="s">
        <v>25</v>
      </c>
      <c r="E28" s="78" t="s">
        <v>26</v>
      </c>
      <c r="F28" s="75" t="s">
        <v>27</v>
      </c>
      <c r="G28" s="77" t="s">
        <v>28</v>
      </c>
      <c r="H28" s="22"/>
    </row>
    <row r="29" spans="2:8" ht="15" customHeight="1" x14ac:dyDescent="0.25">
      <c r="B29" s="26" t="s">
        <v>33</v>
      </c>
      <c r="C29" s="14" t="s">
        <v>34</v>
      </c>
      <c r="D29" s="14">
        <v>0.1</v>
      </c>
      <c r="E29" s="14" t="s">
        <v>35</v>
      </c>
      <c r="F29" s="23">
        <v>529000</v>
      </c>
      <c r="G29" s="23">
        <f>D29*F29</f>
        <v>52900</v>
      </c>
      <c r="H29" s="22"/>
    </row>
    <row r="30" spans="2:8" ht="15" customHeight="1" x14ac:dyDescent="0.25">
      <c r="B30" s="26" t="s">
        <v>36</v>
      </c>
      <c r="C30" s="14" t="s">
        <v>34</v>
      </c>
      <c r="D30" s="14">
        <v>0.3</v>
      </c>
      <c r="E30" s="14" t="s">
        <v>35</v>
      </c>
      <c r="F30" s="23">
        <v>172500</v>
      </c>
      <c r="G30" s="23">
        <f t="shared" ref="G30:G35" si="0">D30*F30</f>
        <v>51750</v>
      </c>
      <c r="H30" s="22"/>
    </row>
    <row r="31" spans="2:8" ht="15" customHeight="1" x14ac:dyDescent="0.25">
      <c r="B31" s="26" t="s">
        <v>37</v>
      </c>
      <c r="C31" s="14" t="s">
        <v>34</v>
      </c>
      <c r="D31" s="14">
        <v>0.1</v>
      </c>
      <c r="E31" s="14" t="s">
        <v>35</v>
      </c>
      <c r="F31" s="23">
        <v>184000</v>
      </c>
      <c r="G31" s="23">
        <f t="shared" si="0"/>
        <v>18400</v>
      </c>
      <c r="H31" s="22"/>
    </row>
    <row r="32" spans="2:8" ht="15" customHeight="1" x14ac:dyDescent="0.25">
      <c r="B32" s="26" t="s">
        <v>38</v>
      </c>
      <c r="C32" s="14" t="s">
        <v>34</v>
      </c>
      <c r="D32" s="14">
        <v>0.06</v>
      </c>
      <c r="E32" s="14" t="s">
        <v>35</v>
      </c>
      <c r="F32" s="23">
        <v>103500</v>
      </c>
      <c r="G32" s="23">
        <f t="shared" si="0"/>
        <v>6210</v>
      </c>
      <c r="H32" s="22"/>
    </row>
    <row r="33" spans="2:8" ht="15" customHeight="1" x14ac:dyDescent="0.25">
      <c r="B33" s="26" t="s">
        <v>39</v>
      </c>
      <c r="C33" s="14" t="s">
        <v>34</v>
      </c>
      <c r="D33" s="14">
        <v>0.1</v>
      </c>
      <c r="E33" s="14" t="s">
        <v>35</v>
      </c>
      <c r="F33" s="23">
        <v>207000</v>
      </c>
      <c r="G33" s="23">
        <f t="shared" si="0"/>
        <v>20700</v>
      </c>
      <c r="H33" s="22"/>
    </row>
    <row r="34" spans="2:8" ht="15" customHeight="1" x14ac:dyDescent="0.25">
      <c r="B34" s="26" t="s">
        <v>40</v>
      </c>
      <c r="C34" s="14" t="s">
        <v>34</v>
      </c>
      <c r="D34" s="14">
        <v>0.06</v>
      </c>
      <c r="E34" s="14" t="s">
        <v>41</v>
      </c>
      <c r="F34" s="23">
        <v>149500</v>
      </c>
      <c r="G34" s="23">
        <f t="shared" si="0"/>
        <v>8970</v>
      </c>
      <c r="H34" s="22"/>
    </row>
    <row r="35" spans="2:8" ht="15" customHeight="1" x14ac:dyDescent="0.25">
      <c r="B35" s="26" t="s">
        <v>42</v>
      </c>
      <c r="C35" s="14" t="s">
        <v>34</v>
      </c>
      <c r="D35" s="14">
        <v>0.04</v>
      </c>
      <c r="E35" s="14" t="s">
        <v>43</v>
      </c>
      <c r="F35" s="23">
        <v>149500</v>
      </c>
      <c r="G35" s="23">
        <f t="shared" si="0"/>
        <v>5980</v>
      </c>
      <c r="H35" s="22"/>
    </row>
    <row r="36" spans="2:8" ht="15" customHeight="1" x14ac:dyDescent="0.25">
      <c r="B36" s="77" t="s">
        <v>44</v>
      </c>
      <c r="C36" s="78"/>
      <c r="D36" s="78"/>
      <c r="E36" s="78"/>
      <c r="F36" s="81"/>
      <c r="G36" s="81">
        <f>SUM(G29:G35)</f>
        <v>164910</v>
      </c>
      <c r="H36" s="22"/>
    </row>
    <row r="37" spans="2:8" ht="15" customHeight="1" x14ac:dyDescent="0.25">
      <c r="B37" s="4"/>
      <c r="C37" s="21"/>
      <c r="D37" s="21"/>
      <c r="E37" s="21"/>
      <c r="F37" s="4"/>
      <c r="G37" s="4"/>
      <c r="H37" s="22"/>
    </row>
    <row r="38" spans="2:8" ht="15" customHeight="1" x14ac:dyDescent="0.25">
      <c r="B38" s="68" t="s">
        <v>45</v>
      </c>
      <c r="C38" s="21"/>
      <c r="D38" s="21"/>
      <c r="E38" s="21"/>
      <c r="F38" s="4"/>
      <c r="G38" s="4"/>
      <c r="H38" s="22"/>
    </row>
    <row r="39" spans="2:8" ht="18" x14ac:dyDescent="0.25">
      <c r="B39" s="74" t="s">
        <v>46</v>
      </c>
      <c r="C39" s="75" t="s">
        <v>47</v>
      </c>
      <c r="D39" s="75" t="s">
        <v>48</v>
      </c>
      <c r="E39" s="75" t="s">
        <v>26</v>
      </c>
      <c r="F39" s="75" t="s">
        <v>27</v>
      </c>
      <c r="G39" s="76" t="s">
        <v>28</v>
      </c>
      <c r="H39" s="22"/>
    </row>
    <row r="40" spans="2:8" ht="15" customHeight="1" x14ac:dyDescent="0.25">
      <c r="B40" s="16" t="s">
        <v>49</v>
      </c>
      <c r="C40" s="14"/>
      <c r="D40" s="14"/>
      <c r="E40" s="14"/>
      <c r="F40" s="17"/>
      <c r="G40" s="17"/>
      <c r="H40" s="22"/>
    </row>
    <row r="41" spans="2:8" ht="15" customHeight="1" x14ac:dyDescent="0.25">
      <c r="B41" s="18" t="s">
        <v>81</v>
      </c>
      <c r="C41" s="14" t="s">
        <v>50</v>
      </c>
      <c r="D41" s="14">
        <v>25</v>
      </c>
      <c r="E41" s="14" t="s">
        <v>51</v>
      </c>
      <c r="F41" s="23">
        <v>8568</v>
      </c>
      <c r="G41" s="23">
        <f>D41*F41</f>
        <v>214200</v>
      </c>
      <c r="H41" s="22"/>
    </row>
    <row r="42" spans="2:8" ht="15" customHeight="1" x14ac:dyDescent="0.25">
      <c r="B42" s="26"/>
      <c r="C42" s="14"/>
      <c r="D42" s="14"/>
      <c r="E42" s="14"/>
      <c r="F42" s="23"/>
      <c r="G42" s="23"/>
      <c r="H42" s="22"/>
    </row>
    <row r="43" spans="2:8" ht="15" customHeight="1" x14ac:dyDescent="0.25">
      <c r="B43" s="16" t="s">
        <v>52</v>
      </c>
      <c r="C43" s="14"/>
      <c r="D43" s="14"/>
      <c r="E43" s="14"/>
      <c r="F43" s="23"/>
      <c r="G43" s="23"/>
      <c r="H43" s="22"/>
    </row>
    <row r="44" spans="2:8" ht="15" customHeight="1" x14ac:dyDescent="0.25">
      <c r="B44" s="26" t="s">
        <v>82</v>
      </c>
      <c r="C44" s="14" t="s">
        <v>53</v>
      </c>
      <c r="D44" s="14">
        <v>350</v>
      </c>
      <c r="E44" s="14" t="s">
        <v>54</v>
      </c>
      <c r="F44" s="23">
        <v>1005</v>
      </c>
      <c r="G44" s="23">
        <f t="shared" ref="G44:G49" si="1">D44*F44</f>
        <v>351750</v>
      </c>
      <c r="H44" s="22"/>
    </row>
    <row r="45" spans="2:8" ht="15" customHeight="1" x14ac:dyDescent="0.25">
      <c r="B45" s="26" t="s">
        <v>55</v>
      </c>
      <c r="C45" s="14" t="s">
        <v>53</v>
      </c>
      <c r="D45" s="14">
        <v>300</v>
      </c>
      <c r="E45" s="14" t="s">
        <v>54</v>
      </c>
      <c r="F45" s="23">
        <v>1233</v>
      </c>
      <c r="G45" s="23">
        <f t="shared" si="1"/>
        <v>369900</v>
      </c>
      <c r="H45" s="22"/>
    </row>
    <row r="46" spans="2:8" ht="15" customHeight="1" x14ac:dyDescent="0.25">
      <c r="B46" s="26" t="s">
        <v>56</v>
      </c>
      <c r="C46" s="14" t="s">
        <v>53</v>
      </c>
      <c r="D46" s="14">
        <v>150</v>
      </c>
      <c r="E46" s="14" t="s">
        <v>54</v>
      </c>
      <c r="F46" s="23">
        <v>1310</v>
      </c>
      <c r="G46" s="23">
        <f t="shared" si="1"/>
        <v>196500</v>
      </c>
      <c r="H46" s="22"/>
    </row>
    <row r="47" spans="2:8" ht="15" customHeight="1" x14ac:dyDescent="0.25">
      <c r="B47" s="26" t="s">
        <v>57</v>
      </c>
      <c r="C47" s="14" t="s">
        <v>50</v>
      </c>
      <c r="D47" s="14">
        <v>1000</v>
      </c>
      <c r="E47" s="14" t="s">
        <v>51</v>
      </c>
      <c r="F47" s="23">
        <v>159</v>
      </c>
      <c r="G47" s="23">
        <f t="shared" si="1"/>
        <v>159000</v>
      </c>
      <c r="H47" s="22"/>
    </row>
    <row r="48" spans="2:8" ht="15" customHeight="1" x14ac:dyDescent="0.25">
      <c r="B48" s="16" t="s">
        <v>58</v>
      </c>
      <c r="C48" s="14"/>
      <c r="D48" s="14"/>
      <c r="E48" s="14"/>
      <c r="F48" s="23"/>
      <c r="G48" s="23"/>
      <c r="H48" s="22"/>
    </row>
    <row r="49" spans="2:8" ht="15" customHeight="1" x14ac:dyDescent="0.25">
      <c r="B49" s="26" t="s">
        <v>59</v>
      </c>
      <c r="C49" s="14" t="s">
        <v>60</v>
      </c>
      <c r="D49" s="14">
        <v>1</v>
      </c>
      <c r="E49" s="14" t="s">
        <v>61</v>
      </c>
      <c r="F49" s="23">
        <v>38080</v>
      </c>
      <c r="G49" s="23">
        <f t="shared" si="1"/>
        <v>38080</v>
      </c>
      <c r="H49" s="22"/>
    </row>
    <row r="50" spans="2:8" ht="15" customHeight="1" x14ac:dyDescent="0.25">
      <c r="B50" s="77" t="s">
        <v>62</v>
      </c>
      <c r="C50" s="78"/>
      <c r="D50" s="78"/>
      <c r="E50" s="78"/>
      <c r="F50" s="77"/>
      <c r="G50" s="81">
        <f>SUM(G41:G49)</f>
        <v>1329430</v>
      </c>
      <c r="H50" s="22"/>
    </row>
    <row r="51" spans="2:8" ht="15" customHeight="1" x14ac:dyDescent="0.25">
      <c r="B51" s="7"/>
      <c r="C51" s="21"/>
      <c r="D51" s="21"/>
      <c r="E51" s="21"/>
      <c r="F51" s="4"/>
      <c r="G51" s="7"/>
      <c r="H51" s="22"/>
    </row>
    <row r="52" spans="2:8" ht="15" customHeight="1" x14ac:dyDescent="0.25">
      <c r="B52" s="68" t="s">
        <v>63</v>
      </c>
      <c r="C52" s="21"/>
      <c r="D52" s="21"/>
      <c r="E52" s="21"/>
      <c r="F52" s="4"/>
      <c r="G52" s="4"/>
      <c r="H52" s="22"/>
    </row>
    <row r="53" spans="2:8" ht="18" x14ac:dyDescent="0.25">
      <c r="B53" s="80" t="s">
        <v>64</v>
      </c>
      <c r="C53" s="82" t="s">
        <v>47</v>
      </c>
      <c r="D53" s="82" t="s">
        <v>48</v>
      </c>
      <c r="E53" s="78" t="s">
        <v>26</v>
      </c>
      <c r="F53" s="75" t="s">
        <v>27</v>
      </c>
      <c r="G53" s="77" t="s">
        <v>28</v>
      </c>
      <c r="H53" s="22"/>
    </row>
    <row r="54" spans="2:8" ht="15" customHeight="1" x14ac:dyDescent="0.25">
      <c r="B54" s="26"/>
      <c r="C54" s="14"/>
      <c r="D54" s="14"/>
      <c r="E54" s="14"/>
      <c r="F54" s="26"/>
      <c r="G54" s="15"/>
      <c r="H54" s="22"/>
    </row>
    <row r="55" spans="2:8" ht="15" customHeight="1" x14ac:dyDescent="0.25">
      <c r="B55" s="77" t="s">
        <v>65</v>
      </c>
      <c r="C55" s="78"/>
      <c r="D55" s="78"/>
      <c r="E55" s="78"/>
      <c r="F55" s="77"/>
      <c r="G55" s="79"/>
      <c r="H55" s="22"/>
    </row>
    <row r="56" spans="2:8" ht="15" customHeight="1" x14ac:dyDescent="0.25">
      <c r="B56" s="7"/>
      <c r="C56" s="21"/>
      <c r="D56" s="21"/>
      <c r="E56" s="21"/>
      <c r="F56" s="4"/>
      <c r="G56" s="7"/>
      <c r="H56" s="22"/>
    </row>
    <row r="57" spans="2:8" ht="15" customHeight="1" x14ac:dyDescent="0.25">
      <c r="B57" s="69" t="s">
        <v>66</v>
      </c>
      <c r="C57" s="70"/>
      <c r="D57" s="71"/>
      <c r="E57" s="71"/>
      <c r="F57" s="72"/>
      <c r="G57" s="73">
        <f>G50+G36+G25+G20</f>
        <v>1494340</v>
      </c>
      <c r="H57" s="22"/>
    </row>
    <row r="58" spans="2:8" ht="15" customHeight="1" x14ac:dyDescent="0.25">
      <c r="B58" s="83" t="s">
        <v>67</v>
      </c>
      <c r="C58" s="84"/>
      <c r="D58" s="85"/>
      <c r="E58" s="85"/>
      <c r="F58" s="86"/>
      <c r="G58" s="87">
        <f>G57*5%</f>
        <v>74717</v>
      </c>
      <c r="H58" s="22"/>
    </row>
    <row r="59" spans="2:8" ht="15" customHeight="1" x14ac:dyDescent="0.25">
      <c r="B59" s="69" t="s">
        <v>68</v>
      </c>
      <c r="C59" s="70"/>
      <c r="D59" s="71"/>
      <c r="E59" s="71"/>
      <c r="F59" s="72"/>
      <c r="G59" s="73">
        <f>SUM(G57:G58)</f>
        <v>1569057</v>
      </c>
      <c r="H59" s="22"/>
    </row>
    <row r="60" spans="2:8" ht="15" customHeight="1" x14ac:dyDescent="0.25">
      <c r="B60" s="83" t="s">
        <v>69</v>
      </c>
      <c r="C60" s="84"/>
      <c r="D60" s="85"/>
      <c r="E60" s="85"/>
      <c r="F60" s="86"/>
      <c r="G60" s="87">
        <f>G10</f>
        <v>1948000</v>
      </c>
      <c r="H60" s="22"/>
    </row>
    <row r="61" spans="2:8" ht="15" customHeight="1" x14ac:dyDescent="0.25">
      <c r="B61" s="69" t="s">
        <v>70</v>
      </c>
      <c r="C61" s="70"/>
      <c r="D61" s="71"/>
      <c r="E61" s="71"/>
      <c r="F61" s="72"/>
      <c r="G61" s="73">
        <f>G60-G59</f>
        <v>378943</v>
      </c>
      <c r="H61" s="22"/>
    </row>
    <row r="62" spans="2:8" ht="15" customHeight="1" x14ac:dyDescent="0.25">
      <c r="B62" s="8" t="s">
        <v>71</v>
      </c>
    </row>
    <row r="63" spans="2:8" ht="15" customHeight="1" x14ac:dyDescent="0.25">
      <c r="B63" s="9" t="s">
        <v>72</v>
      </c>
    </row>
    <row r="64" spans="2:8" ht="15" customHeight="1" x14ac:dyDescent="0.25">
      <c r="B64" s="10" t="s">
        <v>73</v>
      </c>
    </row>
    <row r="65" spans="2:6" ht="15" customHeight="1" x14ac:dyDescent="0.25">
      <c r="B65" s="10" t="s">
        <v>74</v>
      </c>
    </row>
    <row r="66" spans="2:6" ht="15" customHeight="1" x14ac:dyDescent="0.25">
      <c r="B66" s="10" t="s">
        <v>75</v>
      </c>
    </row>
    <row r="67" spans="2:6" ht="15" customHeight="1" x14ac:dyDescent="0.25">
      <c r="B67" s="10" t="s">
        <v>76</v>
      </c>
    </row>
    <row r="68" spans="2:6" ht="15" customHeight="1" x14ac:dyDescent="0.25">
      <c r="B68" s="10" t="s">
        <v>77</v>
      </c>
    </row>
    <row r="69" spans="2:6" ht="15" customHeight="1" x14ac:dyDescent="0.25">
      <c r="B69" s="10" t="s">
        <v>78</v>
      </c>
    </row>
    <row r="70" spans="2:6" ht="15" customHeight="1" x14ac:dyDescent="0.25">
      <c r="B70" s="10" t="s">
        <v>79</v>
      </c>
    </row>
    <row r="71" spans="2:6" ht="15" customHeight="1" x14ac:dyDescent="0.25">
      <c r="B71" s="1" t="s">
        <v>80</v>
      </c>
    </row>
    <row r="72" spans="2:6" ht="15" customHeight="1" thickBot="1" x14ac:dyDescent="0.3"/>
    <row r="73" spans="2:6" ht="15" customHeight="1" thickBot="1" x14ac:dyDescent="0.2">
      <c r="B73" s="56" t="s">
        <v>85</v>
      </c>
      <c r="C73" s="57"/>
      <c r="D73" s="29"/>
      <c r="E73" s="30"/>
      <c r="F73" s="30"/>
    </row>
    <row r="74" spans="2:6" ht="15" customHeight="1" x14ac:dyDescent="0.15">
      <c r="B74" s="31" t="s">
        <v>64</v>
      </c>
      <c r="C74" s="32" t="s">
        <v>86</v>
      </c>
      <c r="D74" s="33" t="s">
        <v>87</v>
      </c>
      <c r="E74" s="30"/>
      <c r="F74" s="30"/>
    </row>
    <row r="75" spans="2:6" ht="15" customHeight="1" x14ac:dyDescent="0.15">
      <c r="B75" s="34" t="s">
        <v>88</v>
      </c>
      <c r="C75" s="35">
        <f>+G21</f>
        <v>0</v>
      </c>
      <c r="D75" s="36">
        <f>(C75/C81)</f>
        <v>0</v>
      </c>
      <c r="E75" s="30"/>
      <c r="F75" s="30"/>
    </row>
    <row r="76" spans="2:6" ht="15" customHeight="1" x14ac:dyDescent="0.15">
      <c r="B76" s="34" t="s">
        <v>89</v>
      </c>
      <c r="C76" s="35">
        <f>+G26</f>
        <v>0</v>
      </c>
      <c r="D76" s="36">
        <v>0</v>
      </c>
      <c r="E76" s="30"/>
      <c r="F76" s="30"/>
    </row>
    <row r="77" spans="2:6" ht="15" customHeight="1" x14ac:dyDescent="0.15">
      <c r="B77" s="34" t="s">
        <v>90</v>
      </c>
      <c r="C77" s="35">
        <f>+G36</f>
        <v>164910</v>
      </c>
      <c r="D77" s="36">
        <f>(C77/C81)</f>
        <v>0.10510134431062734</v>
      </c>
      <c r="E77" s="30"/>
      <c r="F77" s="30"/>
    </row>
    <row r="78" spans="2:6" ht="15" customHeight="1" x14ac:dyDescent="0.15">
      <c r="B78" s="34" t="s">
        <v>46</v>
      </c>
      <c r="C78" s="35">
        <f>+G50</f>
        <v>1329430</v>
      </c>
      <c r="D78" s="36">
        <f>(C78/C81)</f>
        <v>0.8472796080703251</v>
      </c>
      <c r="E78" s="30"/>
      <c r="F78" s="30"/>
    </row>
    <row r="79" spans="2:6" ht="15" customHeight="1" x14ac:dyDescent="0.15">
      <c r="B79" s="34" t="s">
        <v>91</v>
      </c>
      <c r="C79" s="37">
        <f>+G55</f>
        <v>0</v>
      </c>
      <c r="D79" s="36">
        <f>(C79/C81)</f>
        <v>0</v>
      </c>
      <c r="E79" s="38"/>
      <c r="F79" s="38"/>
    </row>
    <row r="80" spans="2:6" ht="15" customHeight="1" x14ac:dyDescent="0.15">
      <c r="B80" s="34" t="s">
        <v>92</v>
      </c>
      <c r="C80" s="37">
        <f>+G58</f>
        <v>74717</v>
      </c>
      <c r="D80" s="36">
        <f>(C80/C81)</f>
        <v>4.7619047619047616E-2</v>
      </c>
      <c r="E80" s="38"/>
      <c r="F80" s="38"/>
    </row>
    <row r="81" spans="2:6" ht="15" customHeight="1" thickBot="1" x14ac:dyDescent="0.3">
      <c r="B81" s="39" t="s">
        <v>93</v>
      </c>
      <c r="C81" s="40">
        <f>SUM(C75:C80)</f>
        <v>1569057</v>
      </c>
      <c r="D81" s="41">
        <f>SUM(D75:D80)</f>
        <v>1</v>
      </c>
      <c r="E81" s="38"/>
      <c r="F81" s="38"/>
    </row>
    <row r="82" spans="2:6" ht="15" customHeight="1" x14ac:dyDescent="0.25">
      <c r="B82" s="42"/>
      <c r="C82" s="43"/>
      <c r="D82" s="43"/>
      <c r="E82" s="43"/>
      <c r="F82" s="43"/>
    </row>
    <row r="83" spans="2:6" ht="15" customHeight="1" thickBot="1" x14ac:dyDescent="0.3">
      <c r="B83" s="44"/>
      <c r="C83" s="43"/>
      <c r="D83" s="43"/>
      <c r="E83" s="43"/>
      <c r="F83" s="43"/>
    </row>
    <row r="84" spans="2:6" ht="15" customHeight="1" x14ac:dyDescent="0.25">
      <c r="B84" s="45"/>
      <c r="C84" s="58" t="s">
        <v>94</v>
      </c>
      <c r="D84" s="59"/>
      <c r="E84" s="60"/>
      <c r="F84" s="38"/>
    </row>
    <row r="85" spans="2:6" ht="15" customHeight="1" x14ac:dyDescent="0.25">
      <c r="B85" s="46" t="s">
        <v>95</v>
      </c>
      <c r="C85" s="47">
        <f>G7*0.9</f>
        <v>1095.75</v>
      </c>
      <c r="D85" s="47">
        <f>+G7</f>
        <v>1217.5</v>
      </c>
      <c r="E85" s="48">
        <f>G7*1.1</f>
        <v>1339.25</v>
      </c>
      <c r="F85" s="49"/>
    </row>
    <row r="86" spans="2:6" ht="15" customHeight="1" thickBot="1" x14ac:dyDescent="0.3">
      <c r="B86" s="50" t="s">
        <v>96</v>
      </c>
      <c r="C86" s="51">
        <f>+C81/C85</f>
        <v>1431.9479808350445</v>
      </c>
      <c r="D86" s="51">
        <f>+C81/D85</f>
        <v>1288.75318275154</v>
      </c>
      <c r="E86" s="52">
        <f>+C81/E85</f>
        <v>1171.5938025014</v>
      </c>
      <c r="F86" s="49"/>
    </row>
    <row r="87" spans="2:6" ht="15" customHeight="1" x14ac:dyDescent="0.15">
      <c r="B87" s="53" t="s">
        <v>97</v>
      </c>
      <c r="C87" s="54"/>
      <c r="D87" s="54"/>
      <c r="E87" s="54"/>
      <c r="F87" s="30"/>
    </row>
  </sheetData>
  <mergeCells count="9">
    <mergeCell ref="B73:C73"/>
    <mergeCell ref="C84:E84"/>
    <mergeCell ref="B15:G15"/>
    <mergeCell ref="E13:F13"/>
    <mergeCell ref="E7:F7"/>
    <mergeCell ref="E8:F8"/>
    <mergeCell ref="E9:F9"/>
    <mergeCell ref="E11:F11"/>
    <mergeCell ref="E12:F1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Campos Olivares Juan</dc:creator>
  <cp:lastModifiedBy>Diaz Molina Victor Leonardo</cp:lastModifiedBy>
  <cp:revision/>
  <dcterms:created xsi:type="dcterms:W3CDTF">2014-12-29T12:41:25Z</dcterms:created>
  <dcterms:modified xsi:type="dcterms:W3CDTF">2022-07-18T21:17:03Z</dcterms:modified>
</cp:coreProperties>
</file>