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Quino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24" i="1"/>
  <c r="G12" i="1"/>
  <c r="G55" i="1" l="1"/>
  <c r="G54" i="1"/>
  <c r="G53" i="1"/>
  <c r="G52" i="1"/>
  <c r="G50" i="1"/>
  <c r="G48" i="1"/>
  <c r="G46" i="1"/>
  <c r="G45" i="1"/>
  <c r="G43" i="1"/>
  <c r="G38" i="1"/>
  <c r="G56" i="1" l="1"/>
  <c r="D90" i="1"/>
  <c r="G34" i="1"/>
  <c r="G35" i="1"/>
  <c r="G36" i="1"/>
  <c r="G37" i="1"/>
  <c r="G33" i="1"/>
  <c r="C82" i="1" s="1"/>
  <c r="G22" i="1"/>
  <c r="G23" i="1"/>
  <c r="G21" i="1"/>
  <c r="C83" i="1" l="1"/>
  <c r="C80" i="1"/>
  <c r="C84" i="1"/>
  <c r="C81" i="1" l="1"/>
  <c r="G66" i="1"/>
  <c r="G63" i="1" l="1"/>
  <c r="G64" i="1" s="1"/>
  <c r="C85" i="1" s="1"/>
  <c r="G65" i="1" l="1"/>
  <c r="D91" i="1" s="1"/>
  <c r="C86" i="1"/>
  <c r="D80" i="1" s="1"/>
  <c r="C91" i="1" l="1"/>
  <c r="E91" i="1"/>
  <c r="G67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<sst xmlns="http://schemas.openxmlformats.org/spreadsheetml/2006/main" count="161" uniqueCount="116">
  <si>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</si>
  <si>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</si>
  <si>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</si>
  <si>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</si>
  <si>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</si>
  <si>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</si>
  <si>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</si>
  <si>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</si>
  <si>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</si>
  <si>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</si>
  <si>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</si>
  <si>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</si>
  <si>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</si>
  <si>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</si>
  <si>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</si>
  <si>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</si>
  <si>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</si>
  <si>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</si>
  <si>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</si>
  <si>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</si>
  <si>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</si>
  <si>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</si>
  <si>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</si>
  <si>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</si>
  <si>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</si>
  <si>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</si>
  <si>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</si>
  <si>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</si>
  <si>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</si>
  <si>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</si>
  <si>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</si>
  <si>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</si>
  <si>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</si>
  <si>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</si>
  <si>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</si>
  <si>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</si>
  <si>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</si>
  <si>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</si>
  <si>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</si>
  <si>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</si>
  <si>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</si>
  <si>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</si>
  <si>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</si>
  <si>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</si>
  <si>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</si>
  <si>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</si>
  <si>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</si>
  <si>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</si>
  <si>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</si>
  <si>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</si>
  <si>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</si>
  <si>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</si>
  <si>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</si>
  <si>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</si>
  <si>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</si>
  <si>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</si>
  <si>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</si>
  <si>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</si>
  <si>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</si>
  <si>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</si>
  <si>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Rastraje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</si>
  <si>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</si>
  <si>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</si>
  <si>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</si>
  <si>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</si>
  <si>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</si>
  <si>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</si>
  <si>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QUINUA</t>
  </si>
  <si>
    <t>CAHUIL</t>
  </si>
  <si>
    <t>MEDIA</t>
  </si>
  <si>
    <t>OHIGGINS</t>
  </si>
  <si>
    <t>LOLOL</t>
  </si>
  <si>
    <t>Paredones - Pumanque - Lolol</t>
  </si>
  <si>
    <t>Marzo - Abril</t>
  </si>
  <si>
    <t>Mercado interno</t>
  </si>
  <si>
    <t>Enero - Febrero</t>
  </si>
  <si>
    <t xml:space="preserve">HELADAS - SEQUIA </t>
  </si>
  <si>
    <t>Siembre</t>
  </si>
  <si>
    <t>Septiembre</t>
  </si>
  <si>
    <t>Limpia - raleo</t>
  </si>
  <si>
    <t>Septiembre - Octubre</t>
  </si>
  <si>
    <t>Aplicación agroquimicos</t>
  </si>
  <si>
    <t xml:space="preserve"> Septiembre - Enero</t>
  </si>
  <si>
    <t>Mayo -Junio</t>
  </si>
  <si>
    <t>Incorporación Guano</t>
  </si>
  <si>
    <t>Agosto- Septiembre</t>
  </si>
  <si>
    <t>Acarreo de insumos</t>
  </si>
  <si>
    <t>Junio -Septiembre</t>
  </si>
  <si>
    <t>Trilla</t>
  </si>
  <si>
    <t>Acarreo de cosecha</t>
  </si>
  <si>
    <t>Enero - Febreo</t>
  </si>
  <si>
    <t xml:space="preserve">Semillas </t>
  </si>
  <si>
    <t>Agosto</t>
  </si>
  <si>
    <t>Fertilizantes</t>
  </si>
  <si>
    <t>Guano Pollo Broiler</t>
  </si>
  <si>
    <t>m3</t>
  </si>
  <si>
    <t>Ruckam Algae</t>
  </si>
  <si>
    <t>lt</t>
  </si>
  <si>
    <t>Agosto - Noviembre</t>
  </si>
  <si>
    <t>Herbicidas</t>
  </si>
  <si>
    <t>Hache uno 2000  175 Ec</t>
  </si>
  <si>
    <t>Julio</t>
  </si>
  <si>
    <t>Fungicidas</t>
  </si>
  <si>
    <t>DM31</t>
  </si>
  <si>
    <t>Octubre.</t>
  </si>
  <si>
    <t>INSECTICIDAS</t>
  </si>
  <si>
    <t>Trigard 75 wp</t>
  </si>
  <si>
    <t>Junio</t>
  </si>
  <si>
    <t>Punto 70 WP</t>
  </si>
  <si>
    <t>sobre</t>
  </si>
  <si>
    <t>Septiembre.</t>
  </si>
  <si>
    <t>Dipel wg</t>
  </si>
  <si>
    <t>induce  ph</t>
  </si>
  <si>
    <t>l</t>
  </si>
  <si>
    <t>Junio - Septiembre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</si>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</sst>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mmmm/yy"/>
    <numFmt numFmtId="167" formatCode="#,##0;[Red]#,##0"/>
    <numFmt numFmtId="168" formatCode="0.0"/>
    <numFmt numFmtId="169" formatCode="_-* #,##0.00_-;\-* #,##0.0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5">
    <xf numFmtId="0" fontId="0" fillId="0" borderId="0" applyNumberFormat="0" applyFill="0" applyBorder="0" applyProtection="0"/>
    <xf numFmtId="0" fontId="13" fillId="0" borderId="18"/>
    <xf numFmtId="0" fontId="13" fillId="0" borderId="18"/>
    <xf numFmtId="0" fontId="14" fillId="0" borderId="18"/>
    <xf numFmtId="169" fontId="13" fillId="0" borderId="18" applyFont="0" applyFill="0" applyBorder="0" applyAlignment="0" applyProtection="0"/>
  </cellStyleXfs>
  <cellXfs count="19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11" fillId="6" borderId="18" xfId="0" applyFont="1" applyFill="1" applyBorder="1" applyAlignment="1"/>
    <xf numFmtId="0" fontId="6" fillId="6" borderId="18" xfId="0" applyFont="1" applyFill="1" applyBorder="1" applyAlignment="1">
      <alignment vertical="center"/>
    </xf>
    <xf numFmtId="0" fontId="11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37" xfId="0" applyNumberFormat="1" applyFont="1" applyFill="1" applyBorder="1" applyAlignment="1">
      <alignment vertical="center"/>
    </xf>
    <xf numFmtId="0" fontId="11" fillId="2" borderId="38" xfId="0" applyFont="1" applyFill="1" applyBorder="1" applyAlignment="1"/>
    <xf numFmtId="0" fontId="11" fillId="2" borderId="39" xfId="0" applyFont="1" applyFill="1" applyBorder="1" applyAlignment="1"/>
    <xf numFmtId="49" fontId="11" fillId="2" borderId="40" xfId="0" applyNumberFormat="1" applyFont="1" applyFill="1" applyBorder="1" applyAlignment="1">
      <alignment vertical="center"/>
    </xf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 applyAlignment="1"/>
    <xf numFmtId="0" fontId="11" fillId="2" borderId="44" xfId="0" applyFont="1" applyFill="1" applyBorder="1" applyAlignment="1"/>
    <xf numFmtId="0" fontId="9" fillId="6" borderId="18" xfId="0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3" fillId="2" borderId="47" xfId="0" applyNumberFormat="1" applyFont="1" applyFill="1" applyBorder="1" applyAlignment="1">
      <alignment horizontal="center"/>
    </xf>
    <xf numFmtId="3" fontId="3" fillId="2" borderId="47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2" fillId="2" borderId="18" xfId="0" applyNumberFormat="1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5" xfId="0" applyNumberFormat="1" applyFont="1" applyFill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/>
    <xf numFmtId="0" fontId="0" fillId="2" borderId="57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7" fillId="0" borderId="47" xfId="2" applyFont="1" applyFill="1" applyBorder="1" applyAlignment="1" applyProtection="1">
      <alignment horizontal="left" vertical="center"/>
    </xf>
    <xf numFmtId="0" fontId="16" fillId="0" borderId="54" xfId="0" applyFont="1" applyBorder="1" applyAlignment="1">
      <alignment horizontal="center" vertical="center"/>
    </xf>
    <xf numFmtId="0" fontId="17" fillId="0" borderId="47" xfId="2" applyNumberFormat="1" applyFont="1" applyFill="1" applyBorder="1" applyAlignment="1" applyProtection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3" fontId="3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17" fillId="0" borderId="55" xfId="2" applyFont="1" applyFill="1" applyBorder="1" applyAlignment="1" applyProtection="1">
      <alignment horizontal="left"/>
    </xf>
    <xf numFmtId="0" fontId="17" fillId="0" borderId="55" xfId="2" applyFont="1" applyFill="1" applyBorder="1" applyAlignment="1" applyProtection="1">
      <alignment horizontal="center"/>
    </xf>
    <xf numFmtId="168" fontId="17" fillId="0" borderId="55" xfId="2" applyNumberFormat="1" applyFont="1" applyFill="1" applyBorder="1" applyAlignment="1" applyProtection="1">
      <alignment horizontal="center"/>
    </xf>
    <xf numFmtId="0" fontId="16" fillId="0" borderId="54" xfId="0" applyFont="1" applyBorder="1" applyAlignment="1">
      <alignment horizontal="center"/>
    </xf>
    <xf numFmtId="0" fontId="17" fillId="0" borderId="55" xfId="2" applyNumberFormat="1" applyFont="1" applyFill="1" applyBorder="1" applyAlignment="1" applyProtection="1">
      <alignment horizontal="center"/>
    </xf>
    <xf numFmtId="0" fontId="17" fillId="0" borderId="55" xfId="2" applyFont="1" applyFill="1" applyBorder="1" applyAlignment="1">
      <alignment horizontal="center"/>
    </xf>
    <xf numFmtId="0" fontId="17" fillId="0" borderId="56" xfId="2" applyFont="1" applyFill="1" applyBorder="1" applyAlignment="1" applyProtection="1">
      <alignment horizontal="left"/>
    </xf>
    <xf numFmtId="0" fontId="17" fillId="0" borderId="56" xfId="2" applyFont="1" applyFill="1" applyBorder="1" applyAlignment="1" applyProtection="1">
      <alignment horizontal="center"/>
    </xf>
    <xf numFmtId="168" fontId="17" fillId="0" borderId="56" xfId="2" applyNumberFormat="1" applyFont="1" applyFill="1" applyBorder="1" applyAlignment="1" applyProtection="1">
      <alignment horizontal="center"/>
    </xf>
    <xf numFmtId="0" fontId="17" fillId="0" borderId="56" xfId="2" applyFont="1" applyFill="1" applyBorder="1" applyAlignment="1">
      <alignment horizontal="center"/>
    </xf>
    <xf numFmtId="49" fontId="5" fillId="3" borderId="47" xfId="0" applyNumberFormat="1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vertical="center"/>
    </xf>
    <xf numFmtId="3" fontId="5" fillId="3" borderId="47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/>
    <xf numFmtId="0" fontId="3" fillId="2" borderId="47" xfId="0" applyFont="1" applyFill="1" applyBorder="1" applyAlignment="1">
      <alignment horizontal="center"/>
    </xf>
    <xf numFmtId="49" fontId="15" fillId="3" borderId="48" xfId="0" applyNumberFormat="1" applyFont="1" applyFill="1" applyBorder="1" applyAlignment="1">
      <alignment horizontal="center" vertical="center" wrapText="1"/>
    </xf>
    <xf numFmtId="49" fontId="15" fillId="3" borderId="48" xfId="0" applyNumberFormat="1" applyFont="1" applyFill="1" applyBorder="1" applyAlignment="1">
      <alignment horizontal="right" vertical="center" wrapText="1"/>
    </xf>
    <xf numFmtId="0" fontId="18" fillId="0" borderId="54" xfId="3" applyNumberFormat="1" applyFont="1" applyFill="1" applyBorder="1" applyAlignment="1" applyProtection="1">
      <alignment horizontal="left"/>
    </xf>
    <xf numFmtId="0" fontId="17" fillId="0" borderId="54" xfId="2" applyFont="1" applyFill="1" applyBorder="1" applyAlignment="1" applyProtection="1">
      <alignment horizontal="center"/>
    </xf>
    <xf numFmtId="0" fontId="17" fillId="0" borderId="54" xfId="2" applyNumberFormat="1" applyFont="1" applyFill="1" applyBorder="1" applyAlignment="1" applyProtection="1">
      <alignment horizontal="center"/>
    </xf>
    <xf numFmtId="0" fontId="18" fillId="0" borderId="58" xfId="2" applyFont="1" applyFill="1" applyBorder="1" applyAlignment="1" applyProtection="1">
      <alignment horizontal="left"/>
    </xf>
    <xf numFmtId="0" fontId="17" fillId="0" borderId="58" xfId="2" applyFont="1" applyFill="1" applyBorder="1" applyAlignment="1" applyProtection="1">
      <alignment horizontal="center"/>
    </xf>
    <xf numFmtId="0" fontId="17" fillId="0" borderId="58" xfId="2" applyNumberFormat="1" applyFont="1" applyFill="1" applyBorder="1" applyAlignment="1" applyProtection="1">
      <alignment horizontal="center"/>
    </xf>
    <xf numFmtId="167" fontId="17" fillId="0" borderId="58" xfId="2" applyNumberFormat="1" applyFont="1" applyFill="1" applyBorder="1" applyAlignment="1" applyProtection="1">
      <alignment horizontal="center"/>
    </xf>
    <xf numFmtId="0" fontId="17" fillId="0" borderId="58" xfId="2" applyFont="1" applyFill="1" applyBorder="1" applyAlignment="1" applyProtection="1">
      <alignment horizontal="left"/>
    </xf>
    <xf numFmtId="0" fontId="17" fillId="0" borderId="58" xfId="4" applyNumberFormat="1" applyFont="1" applyFill="1" applyBorder="1" applyAlignment="1">
      <alignment horizontal="center"/>
    </xf>
    <xf numFmtId="0" fontId="17" fillId="0" borderId="59" xfId="3" applyNumberFormat="1" applyFont="1" applyFill="1" applyBorder="1" applyAlignment="1" applyProtection="1">
      <alignment horizontal="left"/>
    </xf>
    <xf numFmtId="0" fontId="17" fillId="0" borderId="60" xfId="3" applyNumberFormat="1" applyFont="1" applyFill="1" applyBorder="1" applyAlignment="1" applyProtection="1">
      <alignment horizontal="left"/>
    </xf>
    <xf numFmtId="0" fontId="17" fillId="0" borderId="61" xfId="2" applyFont="1" applyFill="1" applyBorder="1" applyAlignment="1" applyProtection="1">
      <alignment horizontal="center"/>
    </xf>
    <xf numFmtId="0" fontId="17" fillId="0" borderId="61" xfId="2" applyNumberFormat="1" applyFont="1" applyFill="1" applyBorder="1" applyAlignment="1" applyProtection="1">
      <alignment horizontal="center"/>
    </xf>
    <xf numFmtId="0" fontId="17" fillId="0" borderId="61" xfId="3" applyNumberFormat="1" applyFont="1" applyFill="1" applyBorder="1" applyAlignment="1" applyProtection="1">
      <alignment horizontal="left"/>
    </xf>
    <xf numFmtId="0" fontId="3" fillId="2" borderId="49" xfId="0" applyFont="1" applyFill="1" applyBorder="1" applyAlignment="1"/>
    <xf numFmtId="0" fontId="3" fillId="2" borderId="50" xfId="0" applyFont="1" applyFill="1" applyBorder="1" applyAlignment="1"/>
    <xf numFmtId="0" fontId="3" fillId="2" borderId="50" xfId="0" applyFont="1" applyFill="1" applyBorder="1" applyAlignment="1">
      <alignment horizontal="center"/>
    </xf>
    <xf numFmtId="3" fontId="3" fillId="2" borderId="50" xfId="0" applyNumberFormat="1" applyFont="1" applyFill="1" applyBorder="1" applyAlignment="1"/>
    <xf numFmtId="3" fontId="3" fillId="2" borderId="50" xfId="0" applyNumberFormat="1" applyFont="1" applyFill="1" applyBorder="1" applyAlignment="1">
      <alignment horizontal="right"/>
    </xf>
    <xf numFmtId="49" fontId="15" fillId="3" borderId="48" xfId="0" applyNumberFormat="1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/>
    </xf>
    <xf numFmtId="0" fontId="17" fillId="0" borderId="58" xfId="2" applyFont="1" applyFill="1" applyBorder="1" applyAlignment="1">
      <alignment horizontal="center"/>
    </xf>
    <xf numFmtId="0" fontId="17" fillId="0" borderId="61" xfId="2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/>
    <xf numFmtId="3" fontId="3" fillId="2" borderId="21" xfId="0" applyNumberFormat="1" applyFont="1" applyFill="1" applyBorder="1" applyAlignment="1"/>
    <xf numFmtId="3" fontId="3" fillId="2" borderId="21" xfId="0" applyNumberFormat="1" applyFont="1" applyFill="1" applyBorder="1" applyAlignment="1">
      <alignment horizontal="right"/>
    </xf>
    <xf numFmtId="49" fontId="15" fillId="5" borderId="22" xfId="0" applyNumberFormat="1" applyFont="1" applyFill="1" applyBorder="1" applyAlignment="1">
      <alignment vertical="center"/>
    </xf>
    <xf numFmtId="0" fontId="15" fillId="5" borderId="23" xfId="0" applyFont="1" applyFill="1" applyBorder="1" applyAlignment="1">
      <alignment vertical="center"/>
    </xf>
    <xf numFmtId="164" fontId="15" fillId="5" borderId="24" xfId="0" applyNumberFormat="1" applyFont="1" applyFill="1" applyBorder="1" applyAlignment="1">
      <alignment vertical="center"/>
    </xf>
    <xf numFmtId="49" fontId="15" fillId="3" borderId="25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6" xfId="0" applyNumberFormat="1" applyFont="1" applyFill="1" applyBorder="1" applyAlignment="1">
      <alignment vertical="center"/>
    </xf>
    <xf numFmtId="49" fontId="15" fillId="5" borderId="25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0" fontId="3" fillId="8" borderId="36" xfId="0" applyFont="1" applyFill="1" applyBorder="1" applyAlignment="1"/>
    <xf numFmtId="0" fontId="3" fillId="6" borderId="18" xfId="0" applyFont="1" applyFill="1" applyBorder="1" applyAlignment="1"/>
    <xf numFmtId="49" fontId="20" fillId="7" borderId="27" xfId="0" applyNumberFormat="1" applyFont="1" applyFill="1" applyBorder="1" applyAlignment="1">
      <alignment vertical="center"/>
    </xf>
    <xf numFmtId="49" fontId="20" fillId="7" borderId="19" xfId="0" applyNumberFormat="1" applyFont="1" applyFill="1" applyBorder="1" applyAlignment="1">
      <alignment horizontal="center" vertical="center"/>
    </xf>
    <xf numFmtId="49" fontId="3" fillId="7" borderId="28" xfId="0" applyNumberFormat="1" applyFont="1" applyFill="1" applyBorder="1" applyAlignment="1">
      <alignment horizontal="center"/>
    </xf>
    <xf numFmtId="49" fontId="20" fillId="2" borderId="29" xfId="0" applyNumberFormat="1" applyFont="1" applyFill="1" applyBorder="1" applyAlignment="1">
      <alignment vertical="center"/>
    </xf>
    <xf numFmtId="3" fontId="20" fillId="2" borderId="5" xfId="0" applyNumberFormat="1" applyFont="1" applyFill="1" applyBorder="1" applyAlignment="1">
      <alignment vertical="center"/>
    </xf>
    <xf numFmtId="9" fontId="3" fillId="2" borderId="30" xfId="0" applyNumberFormat="1" applyFont="1" applyFill="1" applyBorder="1" applyAlignment="1"/>
    <xf numFmtId="165" fontId="20" fillId="2" borderId="5" xfId="0" applyNumberFormat="1" applyFont="1" applyFill="1" applyBorder="1" applyAlignment="1">
      <alignment vertical="center"/>
    </xf>
    <xf numFmtId="0" fontId="15" fillId="6" borderId="18" xfId="0" applyFont="1" applyFill="1" applyBorder="1" applyAlignment="1">
      <alignment vertical="center"/>
    </xf>
    <xf numFmtId="49" fontId="20" fillId="7" borderId="31" xfId="0" applyNumberFormat="1" applyFont="1" applyFill="1" applyBorder="1" applyAlignment="1">
      <alignment vertical="center"/>
    </xf>
    <xf numFmtId="165" fontId="20" fillId="7" borderId="32" xfId="0" applyNumberFormat="1" applyFont="1" applyFill="1" applyBorder="1" applyAlignment="1">
      <alignment vertical="center"/>
    </xf>
    <xf numFmtId="9" fontId="20" fillId="7" borderId="33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49" fontId="20" fillId="7" borderId="45" xfId="0" applyNumberFormat="1" applyFont="1" applyFill="1" applyBorder="1" applyAlignment="1">
      <alignment vertical="center"/>
    </xf>
    <xf numFmtId="3" fontId="20" fillId="7" borderId="46" xfId="0" applyNumberFormat="1" applyFont="1" applyFill="1" applyBorder="1" applyAlignment="1">
      <alignment vertical="center"/>
    </xf>
    <xf numFmtId="165" fontId="20" fillId="7" borderId="33" xfId="0" applyNumberFormat="1" applyFont="1" applyFill="1" applyBorder="1" applyAlignment="1">
      <alignment vertical="center"/>
    </xf>
    <xf numFmtId="49" fontId="15" fillId="3" borderId="62" xfId="0" applyNumberFormat="1" applyFont="1" applyFill="1" applyBorder="1" applyAlignment="1">
      <alignment vertical="center" wrapText="1"/>
    </xf>
    <xf numFmtId="49" fontId="3" fillId="2" borderId="62" xfId="0" applyNumberFormat="1" applyFont="1" applyFill="1" applyBorder="1" applyAlignment="1">
      <alignment vertical="center" wrapText="1"/>
    </xf>
    <xf numFmtId="0" fontId="3" fillId="2" borderId="63" xfId="0" applyFont="1" applyFill="1" applyBorder="1" applyAlignment="1"/>
    <xf numFmtId="0" fontId="0" fillId="2" borderId="64" xfId="0" applyFont="1" applyFill="1" applyBorder="1" applyAlignment="1"/>
    <xf numFmtId="14" fontId="2" fillId="2" borderId="65" xfId="0" applyNumberFormat="1" applyFont="1" applyFill="1" applyBorder="1" applyAlignment="1"/>
    <xf numFmtId="0" fontId="16" fillId="9" borderId="66" xfId="0" applyFont="1" applyFill="1" applyBorder="1" applyAlignment="1">
      <alignment horizontal="right" vertical="center" wrapText="1"/>
    </xf>
    <xf numFmtId="0" fontId="16" fillId="9" borderId="66" xfId="0" applyFont="1" applyFill="1" applyBorder="1" applyAlignment="1">
      <alignment horizontal="right" vertical="center"/>
    </xf>
    <xf numFmtId="166" fontId="16" fillId="9" borderId="66" xfId="0" applyNumberFormat="1" applyFont="1" applyFill="1" applyBorder="1" applyAlignment="1">
      <alignment horizontal="right" vertical="center"/>
    </xf>
    <xf numFmtId="0" fontId="3" fillId="2" borderId="67" xfId="0" applyFont="1" applyFill="1" applyBorder="1" applyAlignment="1"/>
    <xf numFmtId="0" fontId="0" fillId="2" borderId="68" xfId="0" applyFont="1" applyFill="1" applyBorder="1" applyAlignment="1">
      <alignment horizontal="right"/>
    </xf>
    <xf numFmtId="0" fontId="2" fillId="2" borderId="65" xfId="0" applyFont="1" applyFill="1" applyBorder="1" applyAlignment="1">
      <alignment horizontal="right" wrapText="1"/>
    </xf>
    <xf numFmtId="3" fontId="16" fillId="0" borderId="66" xfId="0" applyNumberFormat="1" applyFont="1" applyBorder="1" applyAlignment="1">
      <alignment horizontal="right" vertical="center"/>
    </xf>
    <xf numFmtId="0" fontId="16" fillId="0" borderId="66" xfId="0" applyFont="1" applyBorder="1" applyAlignment="1">
      <alignment horizontal="right" vertical="center" wrapText="1"/>
    </xf>
    <xf numFmtId="17" fontId="16" fillId="0" borderId="66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horizontal="center"/>
    </xf>
    <xf numFmtId="167" fontId="17" fillId="0" borderId="58" xfId="0" applyNumberFormat="1" applyFont="1" applyBorder="1" applyAlignment="1">
      <alignment horizontal="center"/>
    </xf>
    <xf numFmtId="167" fontId="17" fillId="0" borderId="61" xfId="2" applyNumberFormat="1" applyFont="1" applyFill="1" applyBorder="1" applyAlignment="1" applyProtection="1">
      <alignment horizontal="center"/>
    </xf>
    <xf numFmtId="167" fontId="17" fillId="0" borderId="54" xfId="2" applyNumberFormat="1" applyFont="1" applyFill="1" applyBorder="1" applyAlignment="1" applyProtection="1">
      <alignment horizontal="center"/>
    </xf>
    <xf numFmtId="3" fontId="16" fillId="0" borderId="66" xfId="0" applyNumberFormat="1" applyFont="1" applyFill="1" applyBorder="1" applyAlignment="1">
      <alignment horizontal="right" vertical="center"/>
    </xf>
    <xf numFmtId="17" fontId="16" fillId="0" borderId="66" xfId="0" applyNumberFormat="1" applyFont="1" applyFill="1" applyBorder="1" applyAlignment="1">
      <alignment horizontal="right" vertical="center"/>
    </xf>
    <xf numFmtId="167" fontId="17" fillId="0" borderId="47" xfId="3" applyNumberFormat="1" applyFont="1" applyFill="1" applyBorder="1" applyAlignment="1" applyProtection="1">
      <alignment horizontal="center" vertical="center"/>
    </xf>
    <xf numFmtId="167" fontId="17" fillId="0" borderId="55" xfId="3" applyNumberFormat="1" applyFont="1" applyFill="1" applyBorder="1" applyAlignment="1" applyProtection="1">
      <alignment horizontal="center"/>
    </xf>
    <xf numFmtId="167" fontId="17" fillId="0" borderId="56" xfId="3" applyNumberFormat="1" applyFont="1" applyFill="1" applyBorder="1" applyAlignment="1" applyProtection="1">
      <alignment horizontal="center"/>
    </xf>
    <xf numFmtId="49" fontId="5" fillId="3" borderId="5" xfId="0" applyNumberFormat="1" applyFont="1" applyFill="1" applyBorder="1" applyAlignment="1">
      <alignment wrapText="1"/>
    </xf>
    <xf numFmtId="0" fontId="5" fillId="4" borderId="67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67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67" xfId="0" applyFont="1" applyFill="1" applyBorder="1" applyAlignment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9" fillId="8" borderId="51" xfId="0" applyNumberFormat="1" applyFont="1" applyFill="1" applyBorder="1" applyAlignment="1">
      <alignment horizontal="center" vertical="center"/>
    </xf>
    <xf numFmtId="49" fontId="19" fillId="8" borderId="52" xfId="0" applyNumberFormat="1" applyFont="1" applyFill="1" applyBorder="1" applyAlignment="1">
      <alignment horizontal="center" vertical="center"/>
    </xf>
    <xf numFmtId="49" fontId="19" fillId="8" borderId="53" xfId="0" applyNumberFormat="1" applyFont="1" applyFill="1" applyBorder="1" applyAlignment="1">
      <alignment horizontal="center" vertical="center"/>
    </xf>
    <xf numFmtId="49" fontId="19" fillId="8" borderId="34" xfId="0" applyNumberFormat="1" applyFont="1" applyFill="1" applyBorder="1" applyAlignment="1">
      <alignment vertical="center"/>
    </xf>
    <xf numFmtId="0" fontId="20" fillId="8" borderId="35" xfId="0" applyFont="1" applyFill="1" applyBorder="1" applyAlignment="1">
      <alignment vertical="center"/>
    </xf>
  </cellXfs>
  <cellStyles count="5">
    <cellStyle name="Millares 6 2" xfId="4"/>
    <cellStyle name="Normal" xfId="0" builtinId="0"/>
    <cellStyle name="Normal 2" xfId="1"/>
    <cellStyle name="Normal 2 3" xfId="2"/>
    <cellStyle name="Normal_Hoja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64" zoomScaleNormal="100" workbookViewId="0">
      <selection activeCell="C16" sqref="C1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3"/>
    </row>
    <row r="2" spans="1:7" ht="15" customHeight="1" x14ac:dyDescent="0.25">
      <c r="A2" s="2"/>
      <c r="B2" s="2"/>
      <c r="C2" s="2"/>
      <c r="D2" s="2"/>
      <c r="E2" s="2"/>
      <c r="F2" s="2"/>
      <c r="G2" s="43"/>
    </row>
    <row r="3" spans="1:7" ht="15" customHeight="1" x14ac:dyDescent="0.25">
      <c r="A3" s="2"/>
      <c r="B3" s="2"/>
      <c r="C3" s="2"/>
      <c r="D3" s="2"/>
      <c r="E3" s="2"/>
      <c r="F3" s="2"/>
      <c r="G3" s="43"/>
    </row>
    <row r="4" spans="1:7" ht="15" customHeight="1" x14ac:dyDescent="0.25">
      <c r="A4" s="2"/>
      <c r="B4" s="2"/>
      <c r="C4" s="2"/>
      <c r="D4" s="2"/>
      <c r="E4" s="2"/>
      <c r="F4" s="2"/>
      <c r="G4" s="43"/>
    </row>
    <row r="5" spans="1:7" ht="15" customHeight="1" x14ac:dyDescent="0.25">
      <c r="A5" s="2"/>
      <c r="B5" s="2"/>
      <c r="C5" s="2"/>
      <c r="D5" s="2"/>
      <c r="E5" s="2"/>
      <c r="F5" s="2"/>
      <c r="G5" s="43"/>
    </row>
    <row r="6" spans="1:7" ht="15" customHeight="1" x14ac:dyDescent="0.25">
      <c r="A6" s="2"/>
      <c r="B6" s="2"/>
      <c r="C6" s="2"/>
      <c r="D6" s="2"/>
      <c r="E6" s="2"/>
      <c r="F6" s="2"/>
      <c r="G6" s="43"/>
    </row>
    <row r="7" spans="1:7" ht="15" customHeight="1" x14ac:dyDescent="0.25">
      <c r="A7" s="2"/>
      <c r="B7" s="2"/>
      <c r="C7" s="2"/>
      <c r="D7" s="2"/>
      <c r="E7" s="2"/>
      <c r="F7" s="2"/>
      <c r="G7" s="43"/>
    </row>
    <row r="8" spans="1:7" ht="15" customHeight="1" x14ac:dyDescent="0.25">
      <c r="A8" s="2"/>
      <c r="B8" s="3"/>
      <c r="C8" s="164"/>
      <c r="D8" s="2"/>
      <c r="E8" s="4"/>
      <c r="F8" s="4"/>
      <c r="G8" s="170"/>
    </row>
    <row r="9" spans="1:7" ht="12" customHeight="1" x14ac:dyDescent="0.25">
      <c r="A9" s="5"/>
      <c r="B9" s="161" t="s">
        <v>0</v>
      </c>
      <c r="C9" s="166" t="s">
        <v>67</v>
      </c>
      <c r="D9" s="163"/>
      <c r="E9" s="184" t="s">
        <v>62</v>
      </c>
      <c r="F9" s="185"/>
      <c r="G9" s="179">
        <v>1500</v>
      </c>
    </row>
    <row r="10" spans="1:7" ht="18" customHeight="1" x14ac:dyDescent="0.25">
      <c r="A10" s="5"/>
      <c r="B10" s="162" t="s">
        <v>1</v>
      </c>
      <c r="C10" s="167" t="s">
        <v>68</v>
      </c>
      <c r="D10" s="163"/>
      <c r="E10" s="186" t="s">
        <v>2</v>
      </c>
      <c r="F10" s="187"/>
      <c r="G10" s="180" t="s">
        <v>73</v>
      </c>
    </row>
    <row r="11" spans="1:7" ht="18" customHeight="1" x14ac:dyDescent="0.25">
      <c r="A11" s="5"/>
      <c r="B11" s="162" t="s">
        <v>3</v>
      </c>
      <c r="C11" s="167" t="s">
        <v>69</v>
      </c>
      <c r="D11" s="163"/>
      <c r="E11" s="186" t="s">
        <v>63</v>
      </c>
      <c r="F11" s="187"/>
      <c r="G11" s="179">
        <v>1000</v>
      </c>
    </row>
    <row r="12" spans="1:7" ht="11.25" customHeight="1" x14ac:dyDescent="0.25">
      <c r="A12" s="5"/>
      <c r="B12" s="162" t="s">
        <v>4</v>
      </c>
      <c r="C12" s="167" t="s">
        <v>70</v>
      </c>
      <c r="D12" s="163"/>
      <c r="E12" s="55" t="s">
        <v>5</v>
      </c>
      <c r="F12" s="169"/>
      <c r="G12" s="172">
        <f>+G9*G11</f>
        <v>1500000</v>
      </c>
    </row>
    <row r="13" spans="1:7" ht="11.25" customHeight="1" x14ac:dyDescent="0.25">
      <c r="A13" s="5"/>
      <c r="B13" s="162" t="s">
        <v>6</v>
      </c>
      <c r="C13" s="167" t="s">
        <v>71</v>
      </c>
      <c r="D13" s="163"/>
      <c r="E13" s="186" t="s">
        <v>7</v>
      </c>
      <c r="F13" s="187"/>
      <c r="G13" s="173" t="s">
        <v>74</v>
      </c>
    </row>
    <row r="14" spans="1:7" ht="25.5" x14ac:dyDescent="0.25">
      <c r="A14" s="5"/>
      <c r="B14" s="162" t="s">
        <v>8</v>
      </c>
      <c r="C14" s="166" t="s">
        <v>72</v>
      </c>
      <c r="D14" s="163"/>
      <c r="E14" s="186" t="s">
        <v>9</v>
      </c>
      <c r="F14" s="187"/>
      <c r="G14" s="174" t="s">
        <v>75</v>
      </c>
    </row>
    <row r="15" spans="1:7" ht="25.5" customHeight="1" x14ac:dyDescent="0.25">
      <c r="A15" s="5"/>
      <c r="B15" s="162" t="s">
        <v>10</v>
      </c>
      <c r="C15" s="168" t="s">
        <v>107</v>
      </c>
      <c r="D15" s="163"/>
      <c r="E15" s="188" t="s">
        <v>11</v>
      </c>
      <c r="F15" s="189"/>
      <c r="G15" s="173" t="s">
        <v>76</v>
      </c>
    </row>
    <row r="16" spans="1:7" ht="12" customHeight="1" x14ac:dyDescent="0.25">
      <c r="A16" s="2"/>
      <c r="B16" s="6"/>
      <c r="C16" s="165"/>
      <c r="D16" s="7"/>
      <c r="E16" s="8"/>
      <c r="F16" s="8"/>
      <c r="G16" s="171"/>
    </row>
    <row r="17" spans="1:7" ht="12" customHeight="1" x14ac:dyDescent="0.25">
      <c r="A17" s="9"/>
      <c r="B17" s="190" t="s">
        <v>12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10"/>
      <c r="C18" s="11"/>
      <c r="D18" s="11"/>
      <c r="E18" s="11"/>
      <c r="F18" s="12"/>
      <c r="G18" s="44"/>
    </row>
    <row r="19" spans="1:7" ht="12" customHeight="1" x14ac:dyDescent="0.25">
      <c r="A19" s="5"/>
      <c r="B19" s="57" t="s">
        <v>13</v>
      </c>
      <c r="C19" s="58"/>
      <c r="D19" s="59"/>
      <c r="E19" s="59"/>
      <c r="F19" s="59"/>
      <c r="G19" s="60"/>
    </row>
    <row r="20" spans="1:7" ht="24" customHeight="1" x14ac:dyDescent="0.25">
      <c r="A20" s="9"/>
      <c r="B20" s="61" t="s">
        <v>14</v>
      </c>
      <c r="C20" s="61" t="s">
        <v>15</v>
      </c>
      <c r="D20" s="61" t="s">
        <v>16</v>
      </c>
      <c r="E20" s="61" t="s">
        <v>17</v>
      </c>
      <c r="F20" s="61" t="s">
        <v>18</v>
      </c>
      <c r="G20" s="61" t="s">
        <v>19</v>
      </c>
    </row>
    <row r="21" spans="1:7" ht="12.75" customHeight="1" x14ac:dyDescent="0.25">
      <c r="A21" s="9"/>
      <c r="B21" s="62" t="s">
        <v>77</v>
      </c>
      <c r="C21" s="63" t="s">
        <v>20</v>
      </c>
      <c r="D21" s="64">
        <v>0.5</v>
      </c>
      <c r="E21" s="65" t="s">
        <v>78</v>
      </c>
      <c r="F21" s="181">
        <v>20000</v>
      </c>
      <c r="G21" s="52">
        <f>D21*F21</f>
        <v>10000</v>
      </c>
    </row>
    <row r="22" spans="1:7" ht="12.75" customHeight="1" x14ac:dyDescent="0.25">
      <c r="A22" s="9"/>
      <c r="B22" s="62" t="s">
        <v>79</v>
      </c>
      <c r="C22" s="63" t="s">
        <v>20</v>
      </c>
      <c r="D22" s="64">
        <v>5</v>
      </c>
      <c r="E22" s="65" t="s">
        <v>80</v>
      </c>
      <c r="F22" s="181">
        <v>20000</v>
      </c>
      <c r="G22" s="52">
        <f t="shared" ref="G22:G23" si="0">D22*F22</f>
        <v>100000</v>
      </c>
    </row>
    <row r="23" spans="1:7" ht="12.75" customHeight="1" x14ac:dyDescent="0.25">
      <c r="A23" s="9"/>
      <c r="B23" s="62" t="s">
        <v>81</v>
      </c>
      <c r="C23" s="63" t="s">
        <v>20</v>
      </c>
      <c r="D23" s="64">
        <v>2</v>
      </c>
      <c r="E23" s="65" t="s">
        <v>82</v>
      </c>
      <c r="F23" s="181">
        <v>20000</v>
      </c>
      <c r="G23" s="52">
        <f t="shared" si="0"/>
        <v>40000</v>
      </c>
    </row>
    <row r="24" spans="1:7" ht="12.75" customHeight="1" x14ac:dyDescent="0.25">
      <c r="A24" s="9"/>
      <c r="B24" s="13" t="s">
        <v>21</v>
      </c>
      <c r="C24" s="14"/>
      <c r="D24" s="14"/>
      <c r="E24" s="14"/>
      <c r="F24" s="15"/>
      <c r="G24" s="53">
        <f>+G21+G22+G23</f>
        <v>150000</v>
      </c>
    </row>
    <row r="25" spans="1:7" ht="12" customHeight="1" x14ac:dyDescent="0.25">
      <c r="A25" s="2"/>
      <c r="B25" s="10"/>
      <c r="C25" s="12"/>
      <c r="D25" s="12"/>
      <c r="E25" s="12"/>
      <c r="F25" s="16"/>
      <c r="G25" s="45"/>
    </row>
    <row r="26" spans="1:7" ht="12" customHeight="1" x14ac:dyDescent="0.25">
      <c r="A26" s="5"/>
      <c r="B26" s="66" t="s">
        <v>22</v>
      </c>
      <c r="C26" s="67"/>
      <c r="D26" s="68"/>
      <c r="E26" s="68"/>
      <c r="F26" s="69"/>
      <c r="G26" s="70"/>
    </row>
    <row r="27" spans="1:7" ht="24" customHeight="1" x14ac:dyDescent="0.25">
      <c r="A27" s="5"/>
      <c r="B27" s="71" t="s">
        <v>14</v>
      </c>
      <c r="C27" s="72" t="s">
        <v>15</v>
      </c>
      <c r="D27" s="72" t="s">
        <v>16</v>
      </c>
      <c r="E27" s="71" t="s">
        <v>58</v>
      </c>
      <c r="F27" s="72" t="s">
        <v>18</v>
      </c>
      <c r="G27" s="71" t="s">
        <v>19</v>
      </c>
    </row>
    <row r="28" spans="1:7" ht="12" customHeight="1" x14ac:dyDescent="0.25">
      <c r="A28" s="5"/>
      <c r="B28" s="73"/>
      <c r="C28" s="74" t="s">
        <v>58</v>
      </c>
      <c r="D28" s="74" t="s">
        <v>58</v>
      </c>
      <c r="E28" s="74" t="s">
        <v>58</v>
      </c>
      <c r="F28" s="75" t="s">
        <v>58</v>
      </c>
      <c r="G28" s="76"/>
    </row>
    <row r="29" spans="1:7" ht="12" customHeight="1" x14ac:dyDescent="0.25">
      <c r="A29" s="5"/>
      <c r="B29" s="20" t="s">
        <v>23</v>
      </c>
      <c r="C29" s="21"/>
      <c r="D29" s="21"/>
      <c r="E29" s="21"/>
      <c r="F29" s="77"/>
      <c r="G29" s="54"/>
    </row>
    <row r="30" spans="1:7" ht="12" customHeight="1" x14ac:dyDescent="0.25">
      <c r="A30" s="2"/>
      <c r="B30" s="78"/>
      <c r="C30" s="79"/>
      <c r="D30" s="79"/>
      <c r="E30" s="79"/>
      <c r="F30" s="80"/>
      <c r="G30" s="81"/>
    </row>
    <row r="31" spans="1:7" ht="12" customHeight="1" x14ac:dyDescent="0.25">
      <c r="A31" s="5"/>
      <c r="B31" s="66" t="s">
        <v>24</v>
      </c>
      <c r="C31" s="67"/>
      <c r="D31" s="68"/>
      <c r="E31" s="68"/>
      <c r="F31" s="69"/>
      <c r="G31" s="70"/>
    </row>
    <row r="32" spans="1:7" ht="24" customHeight="1" x14ac:dyDescent="0.25">
      <c r="A32" s="5"/>
      <c r="B32" s="82" t="s">
        <v>14</v>
      </c>
      <c r="C32" s="82" t="s">
        <v>15</v>
      </c>
      <c r="D32" s="82" t="s">
        <v>16</v>
      </c>
      <c r="E32" s="82" t="s">
        <v>17</v>
      </c>
      <c r="F32" s="83" t="s">
        <v>18</v>
      </c>
      <c r="G32" s="82" t="s">
        <v>19</v>
      </c>
    </row>
    <row r="33" spans="1:11" ht="12.75" customHeight="1" x14ac:dyDescent="0.25">
      <c r="A33" s="9"/>
      <c r="B33" s="84" t="s">
        <v>59</v>
      </c>
      <c r="C33" s="85" t="s">
        <v>25</v>
      </c>
      <c r="D33" s="86">
        <v>0.35</v>
      </c>
      <c r="E33" s="89" t="s">
        <v>83</v>
      </c>
      <c r="F33" s="182">
        <v>150000</v>
      </c>
      <c r="G33" s="52">
        <f>D33*F33</f>
        <v>52500</v>
      </c>
    </row>
    <row r="34" spans="1:11" ht="12.75" customHeight="1" x14ac:dyDescent="0.25">
      <c r="A34" s="9"/>
      <c r="B34" s="84" t="s">
        <v>60</v>
      </c>
      <c r="C34" s="85" t="s">
        <v>25</v>
      </c>
      <c r="D34" s="86">
        <v>0.4</v>
      </c>
      <c r="E34" s="89" t="s">
        <v>83</v>
      </c>
      <c r="F34" s="182">
        <v>150000</v>
      </c>
      <c r="G34" s="52">
        <f t="shared" ref="G34:G38" si="1">D34*F34</f>
        <v>60000</v>
      </c>
    </row>
    <row r="35" spans="1:11" ht="12.75" customHeight="1" x14ac:dyDescent="0.25">
      <c r="A35" s="9"/>
      <c r="B35" s="84" t="s">
        <v>84</v>
      </c>
      <c r="C35" s="87" t="s">
        <v>25</v>
      </c>
      <c r="D35" s="88">
        <v>0.2</v>
      </c>
      <c r="E35" s="89" t="s">
        <v>85</v>
      </c>
      <c r="F35" s="182">
        <v>150000</v>
      </c>
      <c r="G35" s="52">
        <f t="shared" si="1"/>
        <v>30000</v>
      </c>
    </row>
    <row r="36" spans="1:11" ht="12.75" customHeight="1" x14ac:dyDescent="0.25">
      <c r="A36" s="9"/>
      <c r="B36" s="84" t="s">
        <v>86</v>
      </c>
      <c r="C36" s="85" t="s">
        <v>25</v>
      </c>
      <c r="D36" s="86">
        <v>0.4</v>
      </c>
      <c r="E36" s="89" t="s">
        <v>87</v>
      </c>
      <c r="F36" s="182">
        <v>60000</v>
      </c>
      <c r="G36" s="52">
        <f t="shared" si="1"/>
        <v>24000</v>
      </c>
    </row>
    <row r="37" spans="1:11" ht="12.75" customHeight="1" x14ac:dyDescent="0.25">
      <c r="A37" s="9"/>
      <c r="B37" s="84" t="s">
        <v>88</v>
      </c>
      <c r="C37" s="87" t="s">
        <v>25</v>
      </c>
      <c r="D37" s="88">
        <v>0.5</v>
      </c>
      <c r="E37" s="89" t="s">
        <v>75</v>
      </c>
      <c r="F37" s="182">
        <v>300000</v>
      </c>
      <c r="G37" s="52">
        <f t="shared" si="1"/>
        <v>150000</v>
      </c>
    </row>
    <row r="38" spans="1:11" ht="12.75" customHeight="1" x14ac:dyDescent="0.25">
      <c r="A38" s="25"/>
      <c r="B38" s="90" t="s">
        <v>89</v>
      </c>
      <c r="C38" s="91" t="s">
        <v>25</v>
      </c>
      <c r="D38" s="92">
        <v>0.4</v>
      </c>
      <c r="E38" s="93" t="s">
        <v>90</v>
      </c>
      <c r="F38" s="183">
        <v>60000</v>
      </c>
      <c r="G38" s="52">
        <f t="shared" si="1"/>
        <v>24000</v>
      </c>
    </row>
    <row r="39" spans="1:11" ht="12.75" customHeight="1" x14ac:dyDescent="0.25">
      <c r="A39" s="5"/>
      <c r="B39" s="20" t="s">
        <v>26</v>
      </c>
      <c r="C39" s="21"/>
      <c r="D39" s="21"/>
      <c r="E39" s="21"/>
      <c r="F39" s="21"/>
      <c r="G39" s="54">
        <f>SUM(G33:G38)</f>
        <v>340500</v>
      </c>
    </row>
    <row r="40" spans="1:11" ht="12" customHeight="1" x14ac:dyDescent="0.25">
      <c r="A40" s="2"/>
      <c r="B40" s="17"/>
      <c r="C40" s="18"/>
      <c r="D40" s="18"/>
      <c r="E40" s="18"/>
      <c r="F40" s="19"/>
      <c r="G40" s="46"/>
    </row>
    <row r="41" spans="1:11" ht="12" customHeight="1" x14ac:dyDescent="0.25">
      <c r="A41" s="5"/>
      <c r="B41" s="66" t="s">
        <v>27</v>
      </c>
      <c r="C41" s="67"/>
      <c r="D41" s="68"/>
      <c r="E41" s="68"/>
      <c r="F41" s="69"/>
      <c r="G41" s="70"/>
    </row>
    <row r="42" spans="1:11" ht="24" customHeight="1" x14ac:dyDescent="0.25">
      <c r="A42" s="5"/>
      <c r="B42" s="100" t="s">
        <v>28</v>
      </c>
      <c r="C42" s="100" t="s">
        <v>29</v>
      </c>
      <c r="D42" s="100" t="s">
        <v>30</v>
      </c>
      <c r="E42" s="100" t="s">
        <v>17</v>
      </c>
      <c r="F42" s="100" t="s">
        <v>18</v>
      </c>
      <c r="G42" s="101" t="s">
        <v>19</v>
      </c>
      <c r="K42" s="40"/>
    </row>
    <row r="43" spans="1:11" ht="12.75" customHeight="1" x14ac:dyDescent="0.25">
      <c r="A43" s="25"/>
      <c r="B43" s="102" t="s">
        <v>91</v>
      </c>
      <c r="C43" s="103" t="s">
        <v>61</v>
      </c>
      <c r="D43" s="104">
        <v>3</v>
      </c>
      <c r="E43" s="122" t="s">
        <v>92</v>
      </c>
      <c r="F43" s="178">
        <v>2361</v>
      </c>
      <c r="G43" s="175">
        <f>+D43*F43</f>
        <v>7083</v>
      </c>
      <c r="K43" s="40"/>
    </row>
    <row r="44" spans="1:11" ht="12.75" customHeight="1" x14ac:dyDescent="0.25">
      <c r="A44" s="25"/>
      <c r="B44" s="105" t="s">
        <v>93</v>
      </c>
      <c r="C44" s="106"/>
      <c r="D44" s="107"/>
      <c r="E44" s="123"/>
      <c r="F44" s="108"/>
      <c r="G44" s="176"/>
    </row>
    <row r="45" spans="1:11" ht="12.75" customHeight="1" x14ac:dyDescent="0.25">
      <c r="A45" s="25"/>
      <c r="B45" s="109" t="s">
        <v>94</v>
      </c>
      <c r="C45" s="106" t="s">
        <v>95</v>
      </c>
      <c r="D45" s="107">
        <v>20</v>
      </c>
      <c r="E45" s="123" t="s">
        <v>92</v>
      </c>
      <c r="F45" s="108">
        <v>8925</v>
      </c>
      <c r="G45" s="175">
        <f t="shared" ref="G45:G46" si="2">+D45*F45</f>
        <v>178500</v>
      </c>
    </row>
    <row r="46" spans="1:11" ht="12.75" customHeight="1" x14ac:dyDescent="0.25">
      <c r="A46" s="25"/>
      <c r="B46" s="109" t="s">
        <v>96</v>
      </c>
      <c r="C46" s="106" t="s">
        <v>97</v>
      </c>
      <c r="D46" s="107">
        <v>2</v>
      </c>
      <c r="E46" s="123" t="s">
        <v>98</v>
      </c>
      <c r="F46" s="108">
        <v>13120</v>
      </c>
      <c r="G46" s="175">
        <f t="shared" si="2"/>
        <v>26240</v>
      </c>
    </row>
    <row r="47" spans="1:11" ht="12.75" customHeight="1" x14ac:dyDescent="0.25">
      <c r="A47" s="25"/>
      <c r="B47" s="105" t="s">
        <v>99</v>
      </c>
      <c r="C47" s="106"/>
      <c r="D47" s="107"/>
      <c r="E47" s="123"/>
      <c r="F47" s="108"/>
      <c r="G47" s="176"/>
    </row>
    <row r="48" spans="1:11" ht="12.75" customHeight="1" x14ac:dyDescent="0.25">
      <c r="A48" s="25"/>
      <c r="B48" s="109" t="s">
        <v>100</v>
      </c>
      <c r="C48" s="106" t="s">
        <v>97</v>
      </c>
      <c r="D48" s="107">
        <v>2</v>
      </c>
      <c r="E48" s="123" t="s">
        <v>101</v>
      </c>
      <c r="F48" s="108">
        <v>62990</v>
      </c>
      <c r="G48" s="175">
        <f>+D48*F48</f>
        <v>125980</v>
      </c>
    </row>
    <row r="49" spans="1:9" ht="12.75" customHeight="1" x14ac:dyDescent="0.25">
      <c r="A49" s="25"/>
      <c r="B49" s="105" t="s">
        <v>102</v>
      </c>
      <c r="C49" s="106"/>
      <c r="D49" s="110"/>
      <c r="E49" s="123"/>
      <c r="F49" s="108"/>
      <c r="G49" s="176"/>
    </row>
    <row r="50" spans="1:9" ht="12.75" customHeight="1" x14ac:dyDescent="0.25">
      <c r="A50" s="25"/>
      <c r="B50" s="111" t="s">
        <v>103</v>
      </c>
      <c r="C50" s="106" t="s">
        <v>97</v>
      </c>
      <c r="D50" s="107">
        <v>2</v>
      </c>
      <c r="E50" s="123" t="s">
        <v>104</v>
      </c>
      <c r="F50" s="108">
        <v>12741</v>
      </c>
      <c r="G50" s="175">
        <f>+D50*F50</f>
        <v>25482</v>
      </c>
    </row>
    <row r="51" spans="1:9" ht="12.75" customHeight="1" x14ac:dyDescent="0.25">
      <c r="A51" s="25"/>
      <c r="B51" s="105" t="s">
        <v>105</v>
      </c>
      <c r="C51" s="106"/>
      <c r="D51" s="110"/>
      <c r="E51" s="123"/>
      <c r="F51" s="108"/>
      <c r="G51" s="176"/>
    </row>
    <row r="52" spans="1:9" ht="12.75" customHeight="1" x14ac:dyDescent="0.25">
      <c r="A52" s="25"/>
      <c r="B52" s="109" t="s">
        <v>106</v>
      </c>
      <c r="C52" s="106" t="s">
        <v>115</v>
      </c>
      <c r="D52" s="110">
        <v>0.15</v>
      </c>
      <c r="E52" s="123" t="s">
        <v>107</v>
      </c>
      <c r="F52" s="108">
        <v>39550</v>
      </c>
      <c r="G52" s="175">
        <f t="shared" ref="G52:G55" si="3">+D52*F52</f>
        <v>5932.5</v>
      </c>
    </row>
    <row r="53" spans="1:9" ht="12.75" customHeight="1" x14ac:dyDescent="0.25">
      <c r="A53" s="25"/>
      <c r="B53" s="111" t="s">
        <v>108</v>
      </c>
      <c r="C53" s="106" t="s">
        <v>109</v>
      </c>
      <c r="D53" s="107">
        <v>1</v>
      </c>
      <c r="E53" s="123" t="s">
        <v>110</v>
      </c>
      <c r="F53" s="108">
        <v>19220</v>
      </c>
      <c r="G53" s="175">
        <f t="shared" si="3"/>
        <v>19220</v>
      </c>
    </row>
    <row r="54" spans="1:9" ht="12.75" customHeight="1" x14ac:dyDescent="0.25">
      <c r="A54" s="25"/>
      <c r="B54" s="112" t="s">
        <v>111</v>
      </c>
      <c r="C54" s="113" t="s">
        <v>61</v>
      </c>
      <c r="D54" s="114">
        <v>1</v>
      </c>
      <c r="E54" s="124" t="s">
        <v>98</v>
      </c>
      <c r="F54" s="177">
        <v>31342</v>
      </c>
      <c r="G54" s="175">
        <f t="shared" si="3"/>
        <v>31342</v>
      </c>
    </row>
    <row r="55" spans="1:9" ht="12.75" customHeight="1" x14ac:dyDescent="0.25">
      <c r="A55" s="56"/>
      <c r="B55" s="115" t="s">
        <v>112</v>
      </c>
      <c r="C55" s="113" t="s">
        <v>113</v>
      </c>
      <c r="D55" s="114">
        <v>1</v>
      </c>
      <c r="E55" s="124" t="s">
        <v>114</v>
      </c>
      <c r="F55" s="177">
        <v>16480</v>
      </c>
      <c r="G55" s="175">
        <f t="shared" si="3"/>
        <v>16480</v>
      </c>
    </row>
    <row r="56" spans="1:9" ht="13.5" customHeight="1" x14ac:dyDescent="0.25">
      <c r="A56" s="25"/>
      <c r="B56" s="94" t="s">
        <v>31</v>
      </c>
      <c r="C56" s="95"/>
      <c r="D56" s="95"/>
      <c r="E56" s="95"/>
      <c r="F56" s="96"/>
      <c r="G56" s="97">
        <f>SUM(G43:G55)</f>
        <v>436259.5</v>
      </c>
    </row>
    <row r="57" spans="1:9" ht="12" customHeight="1" x14ac:dyDescent="0.25">
      <c r="A57" s="2"/>
      <c r="B57" s="116"/>
      <c r="C57" s="117"/>
      <c r="D57" s="117"/>
      <c r="E57" s="118"/>
      <c r="F57" s="119"/>
      <c r="G57" s="120"/>
    </row>
    <row r="58" spans="1:9" ht="12" customHeight="1" x14ac:dyDescent="0.25">
      <c r="A58" s="5"/>
      <c r="B58" s="66" t="s">
        <v>32</v>
      </c>
      <c r="C58" s="67"/>
      <c r="D58" s="68"/>
      <c r="E58" s="68"/>
      <c r="F58" s="69"/>
      <c r="G58" s="70"/>
    </row>
    <row r="59" spans="1:9" ht="24" customHeight="1" x14ac:dyDescent="0.25">
      <c r="A59" s="5"/>
      <c r="B59" s="121" t="s">
        <v>33</v>
      </c>
      <c r="C59" s="100" t="s">
        <v>29</v>
      </c>
      <c r="D59" s="100" t="s">
        <v>30</v>
      </c>
      <c r="E59" s="121" t="s">
        <v>17</v>
      </c>
      <c r="F59" s="100" t="s">
        <v>18</v>
      </c>
      <c r="G59" s="121" t="s">
        <v>19</v>
      </c>
    </row>
    <row r="60" spans="1:9" ht="16.5" customHeight="1" x14ac:dyDescent="0.25">
      <c r="A60" s="25"/>
      <c r="B60" s="98" t="s">
        <v>58</v>
      </c>
      <c r="C60" s="99" t="s">
        <v>58</v>
      </c>
      <c r="D60" s="99" t="s">
        <v>58</v>
      </c>
      <c r="E60" s="41" t="s">
        <v>58</v>
      </c>
      <c r="F60" s="42" t="s">
        <v>58</v>
      </c>
      <c r="G60" s="42"/>
    </row>
    <row r="61" spans="1:9" ht="13.5" customHeight="1" x14ac:dyDescent="0.25">
      <c r="A61" s="5"/>
      <c r="B61" s="125" t="s">
        <v>34</v>
      </c>
      <c r="C61" s="126"/>
      <c r="D61" s="126"/>
      <c r="E61" s="127"/>
      <c r="F61" s="128"/>
      <c r="G61" s="129"/>
      <c r="I61" s="51"/>
    </row>
    <row r="62" spans="1:9" ht="12" customHeight="1" x14ac:dyDescent="0.25">
      <c r="A62" s="2"/>
      <c r="B62" s="130"/>
      <c r="C62" s="130"/>
      <c r="D62" s="130"/>
      <c r="E62" s="130"/>
      <c r="F62" s="131"/>
      <c r="G62" s="132"/>
    </row>
    <row r="63" spans="1:9" ht="12" customHeight="1" x14ac:dyDescent="0.25">
      <c r="A63" s="25"/>
      <c r="B63" s="133" t="s">
        <v>35</v>
      </c>
      <c r="C63" s="134"/>
      <c r="D63" s="134"/>
      <c r="E63" s="134"/>
      <c r="F63" s="134"/>
      <c r="G63" s="135">
        <f>G24+G29+G39+G56+G61</f>
        <v>926759.5</v>
      </c>
    </row>
    <row r="64" spans="1:9" ht="12" customHeight="1" x14ac:dyDescent="0.25">
      <c r="A64" s="25"/>
      <c r="B64" s="136" t="s">
        <v>36</v>
      </c>
      <c r="C64" s="137"/>
      <c r="D64" s="137"/>
      <c r="E64" s="137"/>
      <c r="F64" s="137"/>
      <c r="G64" s="138">
        <f>G63*0.05</f>
        <v>46337.975000000006</v>
      </c>
    </row>
    <row r="65" spans="1:7" ht="12" customHeight="1" x14ac:dyDescent="0.25">
      <c r="A65" s="25"/>
      <c r="B65" s="139" t="s">
        <v>37</v>
      </c>
      <c r="C65" s="140"/>
      <c r="D65" s="140"/>
      <c r="E65" s="140"/>
      <c r="F65" s="140"/>
      <c r="G65" s="141">
        <f>G64+G63</f>
        <v>973097.47499999998</v>
      </c>
    </row>
    <row r="66" spans="1:7" ht="12" customHeight="1" x14ac:dyDescent="0.25">
      <c r="A66" s="25"/>
      <c r="B66" s="136" t="s">
        <v>38</v>
      </c>
      <c r="C66" s="137"/>
      <c r="D66" s="137"/>
      <c r="E66" s="137"/>
      <c r="F66" s="137"/>
      <c r="G66" s="138">
        <f>G12</f>
        <v>1500000</v>
      </c>
    </row>
    <row r="67" spans="1:7" ht="12" customHeight="1" x14ac:dyDescent="0.25">
      <c r="A67" s="25"/>
      <c r="B67" s="139" t="s">
        <v>39</v>
      </c>
      <c r="C67" s="140"/>
      <c r="D67" s="140"/>
      <c r="E67" s="140"/>
      <c r="F67" s="140"/>
      <c r="G67" s="141">
        <f>G66-G65</f>
        <v>526902.52500000002</v>
      </c>
    </row>
    <row r="68" spans="1:7" ht="12" customHeight="1" x14ac:dyDescent="0.25">
      <c r="A68" s="25"/>
      <c r="B68" s="26" t="s">
        <v>40</v>
      </c>
      <c r="C68" s="27"/>
      <c r="D68" s="27"/>
      <c r="E68" s="27"/>
      <c r="F68" s="27"/>
      <c r="G68" s="47"/>
    </row>
    <row r="69" spans="1:7" ht="12.75" customHeight="1" thickBot="1" x14ac:dyDescent="0.3">
      <c r="A69" s="25"/>
      <c r="B69" s="28"/>
      <c r="C69" s="27"/>
      <c r="D69" s="27"/>
      <c r="E69" s="27"/>
      <c r="F69" s="27"/>
      <c r="G69" s="47"/>
    </row>
    <row r="70" spans="1:7" ht="12" customHeight="1" x14ac:dyDescent="0.25">
      <c r="A70" s="25"/>
      <c r="B70" s="31" t="s">
        <v>41</v>
      </c>
      <c r="C70" s="32"/>
      <c r="D70" s="32"/>
      <c r="E70" s="32"/>
      <c r="F70" s="33"/>
      <c r="G70" s="47"/>
    </row>
    <row r="71" spans="1:7" ht="12" customHeight="1" x14ac:dyDescent="0.25">
      <c r="A71" s="25"/>
      <c r="B71" s="34" t="s">
        <v>42</v>
      </c>
      <c r="C71" s="24"/>
      <c r="D71" s="24"/>
      <c r="E71" s="24"/>
      <c r="F71" s="35"/>
      <c r="G71" s="47"/>
    </row>
    <row r="72" spans="1:7" ht="12" customHeight="1" x14ac:dyDescent="0.25">
      <c r="A72" s="25"/>
      <c r="B72" s="34" t="s">
        <v>43</v>
      </c>
      <c r="C72" s="24"/>
      <c r="D72" s="24"/>
      <c r="E72" s="24"/>
      <c r="F72" s="35"/>
      <c r="G72" s="47"/>
    </row>
    <row r="73" spans="1:7" ht="12" customHeight="1" x14ac:dyDescent="0.25">
      <c r="A73" s="25"/>
      <c r="B73" s="34" t="s">
        <v>44</v>
      </c>
      <c r="C73" s="24"/>
      <c r="D73" s="24"/>
      <c r="E73" s="24"/>
      <c r="F73" s="35"/>
      <c r="G73" s="47"/>
    </row>
    <row r="74" spans="1:7" ht="12" customHeight="1" x14ac:dyDescent="0.25">
      <c r="A74" s="25"/>
      <c r="B74" s="34" t="s">
        <v>45</v>
      </c>
      <c r="C74" s="24"/>
      <c r="D74" s="24"/>
      <c r="E74" s="24"/>
      <c r="F74" s="35"/>
      <c r="G74" s="47"/>
    </row>
    <row r="75" spans="1:7" ht="12" customHeight="1" x14ac:dyDescent="0.25">
      <c r="A75" s="25"/>
      <c r="B75" s="34" t="s">
        <v>46</v>
      </c>
      <c r="C75" s="24"/>
      <c r="D75" s="24"/>
      <c r="E75" s="24"/>
      <c r="F75" s="35"/>
      <c r="G75" s="47"/>
    </row>
    <row r="76" spans="1:7" ht="12.75" customHeight="1" thickBot="1" x14ac:dyDescent="0.3">
      <c r="A76" s="25"/>
      <c r="B76" s="36" t="s">
        <v>47</v>
      </c>
      <c r="C76" s="37"/>
      <c r="D76" s="37"/>
      <c r="E76" s="37"/>
      <c r="F76" s="38"/>
      <c r="G76" s="47"/>
    </row>
    <row r="77" spans="1:7" ht="12.75" customHeight="1" x14ac:dyDescent="0.25">
      <c r="A77" s="25"/>
      <c r="B77" s="29"/>
      <c r="C77" s="24"/>
      <c r="D77" s="24"/>
      <c r="E77" s="24"/>
      <c r="F77" s="24"/>
      <c r="G77" s="47"/>
    </row>
    <row r="78" spans="1:7" ht="15" customHeight="1" thickBot="1" x14ac:dyDescent="0.3">
      <c r="A78" s="25"/>
      <c r="B78" s="195" t="s">
        <v>48</v>
      </c>
      <c r="C78" s="196"/>
      <c r="D78" s="142"/>
      <c r="E78" s="143"/>
      <c r="F78" s="22"/>
      <c r="G78" s="47"/>
    </row>
    <row r="79" spans="1:7" ht="12" customHeight="1" x14ac:dyDescent="0.25">
      <c r="A79" s="25"/>
      <c r="B79" s="144" t="s">
        <v>33</v>
      </c>
      <c r="C79" s="145" t="s">
        <v>49</v>
      </c>
      <c r="D79" s="146" t="s">
        <v>50</v>
      </c>
      <c r="E79" s="143"/>
      <c r="F79" s="22"/>
      <c r="G79" s="47"/>
    </row>
    <row r="80" spans="1:7" ht="12" customHeight="1" x14ac:dyDescent="0.25">
      <c r="A80" s="25"/>
      <c r="B80" s="147" t="s">
        <v>51</v>
      </c>
      <c r="C80" s="148">
        <f>G24</f>
        <v>150000</v>
      </c>
      <c r="D80" s="149">
        <f>(C80/C86)</f>
        <v>0.1541469419597456</v>
      </c>
      <c r="E80" s="143"/>
      <c r="F80" s="22"/>
      <c r="G80" s="47"/>
    </row>
    <row r="81" spans="1:7" ht="12" customHeight="1" x14ac:dyDescent="0.25">
      <c r="A81" s="25"/>
      <c r="B81" s="147" t="s">
        <v>52</v>
      </c>
      <c r="C81" s="148">
        <f>G29</f>
        <v>0</v>
      </c>
      <c r="D81" s="149">
        <v>0</v>
      </c>
      <c r="E81" s="143"/>
      <c r="F81" s="22"/>
      <c r="G81" s="47"/>
    </row>
    <row r="82" spans="1:7" ht="12" customHeight="1" x14ac:dyDescent="0.25">
      <c r="A82" s="25"/>
      <c r="B82" s="147" t="s">
        <v>53</v>
      </c>
      <c r="C82" s="148">
        <f>G39</f>
        <v>340500</v>
      </c>
      <c r="D82" s="149">
        <f>(C82/C86)</f>
        <v>0.34991355824862252</v>
      </c>
      <c r="E82" s="143"/>
      <c r="F82" s="22"/>
      <c r="G82" s="47"/>
    </row>
    <row r="83" spans="1:7" ht="12" customHeight="1" x14ac:dyDescent="0.25">
      <c r="A83" s="25"/>
      <c r="B83" s="147" t="s">
        <v>28</v>
      </c>
      <c r="C83" s="148">
        <f>G56</f>
        <v>436259.5</v>
      </c>
      <c r="D83" s="149">
        <f>(C83/C86)</f>
        <v>0.44832045217258426</v>
      </c>
      <c r="E83" s="143"/>
      <c r="F83" s="22"/>
      <c r="G83" s="47"/>
    </row>
    <row r="84" spans="1:7" ht="12" customHeight="1" x14ac:dyDescent="0.25">
      <c r="A84" s="25"/>
      <c r="B84" s="147" t="s">
        <v>54</v>
      </c>
      <c r="C84" s="150">
        <f>G61</f>
        <v>0</v>
      </c>
      <c r="D84" s="149">
        <f>(C84/C86)</f>
        <v>0</v>
      </c>
      <c r="E84" s="151"/>
      <c r="F84" s="23"/>
      <c r="G84" s="47"/>
    </row>
    <row r="85" spans="1:7" ht="12" customHeight="1" x14ac:dyDescent="0.25">
      <c r="A85" s="25"/>
      <c r="B85" s="147" t="s">
        <v>55</v>
      </c>
      <c r="C85" s="150">
        <f>G64</f>
        <v>46337.975000000006</v>
      </c>
      <c r="D85" s="149">
        <f>(C85/C86)</f>
        <v>4.7619047619047623E-2</v>
      </c>
      <c r="E85" s="151"/>
      <c r="F85" s="23"/>
      <c r="G85" s="47"/>
    </row>
    <row r="86" spans="1:7" ht="12.75" customHeight="1" thickBot="1" x14ac:dyDescent="0.3">
      <c r="A86" s="25"/>
      <c r="B86" s="152" t="s">
        <v>56</v>
      </c>
      <c r="C86" s="153">
        <f>SUM(C80:C85)</f>
        <v>973097.47499999998</v>
      </c>
      <c r="D86" s="154">
        <f>SUM(D80:D85)</f>
        <v>1</v>
      </c>
      <c r="E86" s="151"/>
      <c r="F86" s="23"/>
      <c r="G86" s="47"/>
    </row>
    <row r="87" spans="1:7" ht="12" customHeight="1" x14ac:dyDescent="0.25">
      <c r="A87" s="25"/>
      <c r="B87" s="155"/>
      <c r="C87" s="156"/>
      <c r="D87" s="156"/>
      <c r="E87" s="156"/>
      <c r="F87" s="27"/>
      <c r="G87" s="47"/>
    </row>
    <row r="88" spans="1:7" ht="12.75" customHeight="1" thickBot="1" x14ac:dyDescent="0.3">
      <c r="A88" s="25"/>
      <c r="B88" s="157"/>
      <c r="C88" s="156"/>
      <c r="D88" s="156"/>
      <c r="E88" s="156"/>
      <c r="F88" s="27"/>
      <c r="G88" s="47"/>
    </row>
    <row r="89" spans="1:7" ht="12" customHeight="1" thickBot="1" x14ac:dyDescent="0.3">
      <c r="A89" s="25"/>
      <c r="B89" s="192" t="s">
        <v>66</v>
      </c>
      <c r="C89" s="193"/>
      <c r="D89" s="193"/>
      <c r="E89" s="194"/>
      <c r="F89" s="23"/>
      <c r="G89" s="47"/>
    </row>
    <row r="90" spans="1:7" ht="12" customHeight="1" x14ac:dyDescent="0.25">
      <c r="A90" s="25"/>
      <c r="B90" s="158" t="s">
        <v>64</v>
      </c>
      <c r="C90" s="159">
        <v>1250</v>
      </c>
      <c r="D90" s="159">
        <f>G9</f>
        <v>1500</v>
      </c>
      <c r="E90" s="159">
        <v>1750</v>
      </c>
      <c r="F90" s="39"/>
      <c r="G90" s="48"/>
    </row>
    <row r="91" spans="1:7" ht="12.75" customHeight="1" thickBot="1" x14ac:dyDescent="0.3">
      <c r="A91" s="25"/>
      <c r="B91" s="152" t="s">
        <v>65</v>
      </c>
      <c r="C91" s="153">
        <f>(G65/C90)</f>
        <v>778.47798</v>
      </c>
      <c r="D91" s="153">
        <f>(G65/D90)</f>
        <v>648.73164999999995</v>
      </c>
      <c r="E91" s="160">
        <f>(G65/E90)</f>
        <v>556.0557</v>
      </c>
      <c r="F91" s="39"/>
      <c r="G91" s="48"/>
    </row>
    <row r="92" spans="1:7" ht="15.6" customHeight="1" x14ac:dyDescent="0.25">
      <c r="A92" s="25"/>
      <c r="B92" s="30" t="s">
        <v>57</v>
      </c>
      <c r="C92" s="24"/>
      <c r="D92" s="24"/>
      <c r="E92" s="24"/>
      <c r="F92" s="24"/>
      <c r="G92" s="49"/>
    </row>
  </sheetData>
  <mergeCells count="9">
    <mergeCell ref="E9:F9"/>
    <mergeCell ref="E14:F14"/>
    <mergeCell ref="E15:F15"/>
    <mergeCell ref="B17:G17"/>
    <mergeCell ref="B89:E89"/>
    <mergeCell ref="B78:C7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dcterms:created xsi:type="dcterms:W3CDTF">2020-11-27T12:49:26Z</dcterms:created>
  <dcterms:modified xsi:type="dcterms:W3CDTF">2022-06-22T20:14:08Z</dcterms:modified>
</cp:coreProperties>
</file>