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19200" windowHeight="7305"/>
  </bookViews>
  <sheets>
    <sheet name="Quinoa" sheetId="1" r:id="rId1"/>
  </sheets>
  <calcPr calcId="162913"/>
</workbook>
</file>

<file path=xl/calcChain.xml><?xml version="1.0" encoding="utf-8"?>
<calcChain xmlns="http://schemas.openxmlformats.org/spreadsheetml/2006/main">
  <c r="G49" i="1" l="1"/>
  <c r="G47" i="1"/>
  <c r="G45" i="1"/>
  <c r="G43" i="1"/>
  <c r="G37" i="1"/>
  <c r="G36" i="1"/>
  <c r="G35" i="1"/>
  <c r="G34" i="1"/>
  <c r="G33" i="1"/>
  <c r="G23" i="1"/>
  <c r="G22" i="1"/>
  <c r="G21" i="1"/>
  <c r="G60" i="1"/>
  <c r="G50" i="1" l="1"/>
  <c r="C77" i="1" s="1"/>
  <c r="G38" i="1"/>
  <c r="C76" i="1" s="1"/>
  <c r="C78" i="1"/>
  <c r="G24" i="1"/>
  <c r="G57" i="1" l="1"/>
  <c r="C74" i="1"/>
  <c r="G58" i="1" l="1"/>
  <c r="C79" i="1" s="1"/>
  <c r="C80" i="1" s="1"/>
  <c r="G59" i="1" l="1"/>
  <c r="G61" i="1" s="1"/>
  <c r="G62" i="1"/>
  <c r="D85" i="1"/>
  <c r="D78" i="1"/>
  <c r="D76" i="1"/>
  <c r="D74" i="1"/>
  <c r="D77" i="1"/>
  <c r="D79" i="1"/>
  <c r="C85" i="1" l="1"/>
  <c r="E85" i="1"/>
  <c r="D80" i="1"/>
</calcChain>
</file>

<file path=xl/sharedStrings.xml><?xml version="1.0" encoding="utf-8"?>
<sst xmlns="http://schemas.openxmlformats.org/spreadsheetml/2006/main" count="135" uniqueCount="102">
  <si>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</si>
  <si>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</si>
  <si>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</si>
  <si>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</si>
  <si>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</si>
  <si>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</si>
  <si>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</si>
  <si>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</si>
  <si>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</si>
  <si>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</si>
  <si>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</si>
  <si>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</si>
  <si>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</si>
  <si>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</si>
  <si>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</si>
  <si>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</si>
  <si>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</si>
  <si>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</si>
  <si>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</si>
  <si>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</si>
  <si>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</si>
  <si>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</si>
  <si>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</si>
  <si>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</si>
  <si>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</si>
  <si>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</si>
  <si>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</si>
  <si>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</si>
  <si>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</si>
  <si>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</si>
  <si>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</si>
  <si>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</si>
  <si>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</si>
  <si>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</si>
  <si>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</si>
  <si>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</si>
  <si>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</si>
  <si>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</si>
  <si>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</si>
  <si>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</si>
  <si>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</si>
  <si>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</si>
  <si>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</si>
  <si>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</si>
  <si>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</si>
  <si>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</si>
  <si>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</si>
  <si>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</si>
  <si>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</si>
  <si>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</si>
  <si>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</si>
  <si>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</si>
  <si>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</si>
  <si>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</si>
  <si>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INSECTICIDAS</t>
  </si>
  <si>
    <t>MEDIO</t>
  </si>
  <si>
    <t>MARZO-ABRIL</t>
  </si>
  <si>
    <t>Cantidad (Kg/l/u)/HA.</t>
  </si>
  <si>
    <t>FERTILIZANTES</t>
  </si>
  <si>
    <t>COSECHA</t>
  </si>
  <si>
    <t>kg</t>
  </si>
  <si>
    <t>lt</t>
  </si>
  <si>
    <t>HERBICIDAS</t>
  </si>
  <si>
    <t>LORSBAN 4 E</t>
  </si>
  <si>
    <t>MAULE</t>
  </si>
  <si>
    <t>MERCADO LOCAL</t>
  </si>
  <si>
    <t>SEPTIEMBRE</t>
  </si>
  <si>
    <t>AGOSTO-SEPTIEMBRE</t>
  </si>
  <si>
    <t>AGOSTO</t>
  </si>
  <si>
    <t>JULIO</t>
  </si>
  <si>
    <t>SEMILLAS</t>
  </si>
  <si>
    <t>CAHUIL</t>
  </si>
  <si>
    <t>ENERO-FEBRERO</t>
  </si>
  <si>
    <t>HELADAS, SEQUÍA, MALEZAS</t>
  </si>
  <si>
    <t>SIEMBRA</t>
  </si>
  <si>
    <t>SEPTIEMBRE-OCTUBRE</t>
  </si>
  <si>
    <t>PLANTAS O SEMILLAS</t>
  </si>
  <si>
    <t>FERTILIZANTE BASE (SEGÚN SUMINISTRO)</t>
  </si>
  <si>
    <t>HACHE UNO 2000  175 EC</t>
  </si>
  <si>
    <t>RENDIMIENTO (kg:/Há.)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</si>
  <si>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</si>
  <si>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QUINOA</t>
  </si>
  <si>
    <t>PRECIO ESPERADO ($/KG)</t>
  </si>
  <si>
    <t>N/A</t>
  </si>
  <si>
    <t>JM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</si>
  <si>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</si>
  <si>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</si>
  <si>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</si>
  <si>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</si>
  <si>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LIMPIA- RALEO</t>
  </si>
  <si>
    <t>RASTRAJE</t>
  </si>
  <si>
    <t>ACARREO DE INSUMOS.</t>
  </si>
  <si>
    <t>ACARREO DE COSECHA.</t>
  </si>
  <si>
    <t>Subtotal Jornadas Maquinaria</t>
  </si>
  <si>
    <t>MAYO-JUNIO</t>
  </si>
  <si>
    <t>MARZO</t>
  </si>
  <si>
    <t>JUNIO-SEPT.</t>
  </si>
  <si>
    <t>ARADURA</t>
  </si>
  <si>
    <t>TRILLA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</si>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</sst>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;[Red]#,##0"/>
    <numFmt numFmtId="169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MS Sans Serif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9" fillId="0" borderId="1" applyFont="0" applyFill="0" applyBorder="0" applyAlignment="0" applyProtection="0"/>
    <xf numFmtId="166" fontId="9" fillId="0" borderId="1" applyFont="0" applyFill="0" applyBorder="0" applyAlignment="0" applyProtection="0"/>
    <xf numFmtId="0" fontId="9" fillId="0" borderId="1"/>
    <xf numFmtId="0" fontId="12" fillId="0" borderId="1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right" wrapText="1"/>
    </xf>
    <xf numFmtId="0" fontId="11" fillId="8" borderId="10" xfId="0" applyFont="1" applyFill="1" applyBorder="1" applyAlignment="1">
      <alignment horizontal="right"/>
    </xf>
    <xf numFmtId="17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7" fillId="0" borderId="11" xfId="11" applyFont="1" applyBorder="1" applyAlignment="1">
      <alignment horizontal="left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5" borderId="1" xfId="0" applyFont="1" applyFill="1" applyBorder="1" applyAlignment="1"/>
    <xf numFmtId="0" fontId="13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8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7" fillId="0" borderId="10" xfId="10" applyFont="1" applyBorder="1" applyAlignment="1">
      <alignment horizontal="center"/>
    </xf>
    <xf numFmtId="168" fontId="7" fillId="0" borderId="10" xfId="11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7" fillId="0" borderId="10" xfId="11" applyFont="1" applyBorder="1" applyAlignment="1">
      <alignment horizontal="left"/>
    </xf>
    <xf numFmtId="2" fontId="7" fillId="0" borderId="10" xfId="10" applyNumberFormat="1" applyFont="1" applyBorder="1" applyAlignment="1">
      <alignment horizontal="center"/>
    </xf>
    <xf numFmtId="169" fontId="7" fillId="0" borderId="10" xfId="10" applyNumberFormat="1" applyFont="1" applyBorder="1" applyAlignment="1">
      <alignment horizontal="center"/>
    </xf>
    <xf numFmtId="168" fontId="7" fillId="0" borderId="10" xfId="10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19" fillId="0" borderId="11" xfId="11" applyFont="1" applyBorder="1" applyAlignment="1">
      <alignment horizontal="left"/>
    </xf>
    <xf numFmtId="0" fontId="19" fillId="0" borderId="11" xfId="10" applyFont="1" applyBorder="1" applyAlignment="1">
      <alignment horizontal="left"/>
    </xf>
    <xf numFmtId="0" fontId="7" fillId="0" borderId="11" xfId="10" applyFont="1" applyBorder="1" applyAlignment="1">
      <alignment horizontal="left"/>
    </xf>
    <xf numFmtId="0" fontId="7" fillId="0" borderId="10" xfId="9" applyNumberFormat="1" applyFont="1" applyFill="1" applyBorder="1" applyAlignment="1">
      <alignment horizontal="center"/>
    </xf>
    <xf numFmtId="0" fontId="11" fillId="0" borderId="10" xfId="0" applyFont="1" applyBorder="1"/>
    <xf numFmtId="168" fontId="11" fillId="0" borderId="10" xfId="0" applyNumberFormat="1" applyFont="1" applyBorder="1" applyAlignment="1">
      <alignment horizontal="center" wrapText="1"/>
    </xf>
    <xf numFmtId="49" fontId="8" fillId="4" borderId="13" xfId="0" applyNumberFormat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64" fontId="8" fillId="4" borderId="15" xfId="0" applyNumberFormat="1" applyFont="1" applyFill="1" applyBorder="1" applyAlignment="1">
      <alignment vertical="center"/>
    </xf>
    <xf numFmtId="49" fontId="8" fillId="3" borderId="16" xfId="0" applyNumberFormat="1" applyFont="1" applyFill="1" applyBorder="1" applyAlignment="1">
      <alignment vertical="center"/>
    </xf>
    <xf numFmtId="164" fontId="8" fillId="3" borderId="17" xfId="0" applyNumberFormat="1" applyFont="1" applyFill="1" applyBorder="1" applyAlignment="1">
      <alignment vertical="center"/>
    </xf>
    <xf numFmtId="49" fontId="8" fillId="4" borderId="18" xfId="0" applyNumberFormat="1" applyFont="1" applyFill="1" applyBorder="1" applyAlignment="1">
      <alignment vertical="center"/>
    </xf>
    <xf numFmtId="164" fontId="8" fillId="4" borderId="17" xfId="0" applyNumberFormat="1" applyFont="1" applyFill="1" applyBorder="1" applyAlignment="1">
      <alignment vertical="center"/>
    </xf>
    <xf numFmtId="49" fontId="8" fillId="3" borderId="18" xfId="0" applyNumberFormat="1" applyFont="1" applyFill="1" applyBorder="1" applyAlignment="1">
      <alignment vertical="center"/>
    </xf>
    <xf numFmtId="49" fontId="8" fillId="4" borderId="19" xfId="0" applyNumberFormat="1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164" fontId="8" fillId="4" borderId="2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6" fillId="0" borderId="0" xfId="0" applyNumberFormat="1" applyFont="1" applyAlignment="1"/>
    <xf numFmtId="0" fontId="16" fillId="0" borderId="0" xfId="0" applyFont="1" applyAlignment="1"/>
    <xf numFmtId="0" fontId="21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7" borderId="10" xfId="0" applyFont="1" applyFill="1" applyBorder="1" applyAlignment="1"/>
    <xf numFmtId="49" fontId="14" fillId="6" borderId="10" xfId="0" applyNumberFormat="1" applyFont="1" applyFill="1" applyBorder="1" applyAlignment="1">
      <alignment vertical="center"/>
    </xf>
    <xf numFmtId="49" fontId="14" fillId="6" borderId="10" xfId="0" applyNumberFormat="1" applyFont="1" applyFill="1" applyBorder="1" applyAlignment="1">
      <alignment horizontal="center" vertical="center"/>
    </xf>
    <xf numFmtId="49" fontId="16" fillId="6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6" borderId="10" xfId="0" applyNumberFormat="1" applyFont="1" applyFill="1" applyBorder="1" applyAlignment="1">
      <alignment vertical="center"/>
    </xf>
    <xf numFmtId="9" fontId="14" fillId="6" borderId="10" xfId="0" applyNumberFormat="1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1" fontId="14" fillId="6" borderId="10" xfId="7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8" fillId="3" borderId="1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/>
    </xf>
    <xf numFmtId="49" fontId="4" fillId="2" borderId="12" xfId="0" applyNumberFormat="1" applyFont="1" applyFill="1" applyBorder="1" applyAlignment="1">
      <alignment horizontal="left"/>
    </xf>
    <xf numFmtId="49" fontId="4" fillId="8" borderId="10" xfId="0" applyNumberFormat="1" applyFont="1" applyFill="1" applyBorder="1" applyAlignment="1">
      <alignment horizontal="right" wrapText="1"/>
    </xf>
  </cellXfs>
  <cellStyles count="12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2 3" xfId="10"/>
    <cellStyle name="Normal 3" xfId="3"/>
    <cellStyle name="Normal 4" xfId="5"/>
    <cellStyle name="Normal_Hoja1" xfId="1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387803</xdr:colOff>
      <xdr:row>1</xdr:row>
      <xdr:rowOff>0</xdr:rowOff>
    </xdr:from>
    <xdr:to>
      <xdr:col>7</xdr:col>
      <xdr:colOff>13606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03" y="190500"/>
          <a:ext cx="645658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86" zoomScaleNormal="86" workbookViewId="0">
      <selection activeCell="C13" sqref="C13:C14"/>
    </sheetView>
  </sheetViews>
  <sheetFormatPr baseColWidth="10" defaultColWidth="10.85546875" defaultRowHeight="11.25" customHeight="1"/>
  <cols>
    <col min="1" max="1" width="5.85546875" style="2" customWidth="1"/>
    <col min="2" max="2" width="24.85546875" style="2" customWidth="1"/>
    <col min="3" max="3" width="14.42578125" style="2" customWidth="1"/>
    <col min="4" max="4" width="10.28515625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7" ht="15" customHeight="1">
      <c r="A1" s="16"/>
      <c r="B1" s="16"/>
      <c r="C1" s="16"/>
      <c r="D1" s="16"/>
      <c r="E1" s="16"/>
      <c r="F1" s="16"/>
      <c r="G1" s="16"/>
    </row>
    <row r="2" spans="1:7" ht="15" customHeight="1">
      <c r="A2" s="16"/>
      <c r="B2" s="16"/>
      <c r="C2" s="16"/>
      <c r="D2" s="16"/>
      <c r="E2" s="16"/>
      <c r="F2" s="16"/>
      <c r="G2" s="16"/>
    </row>
    <row r="3" spans="1:7" ht="15" customHeight="1">
      <c r="A3" s="16"/>
      <c r="B3" s="16"/>
      <c r="C3" s="16"/>
      <c r="D3" s="16"/>
      <c r="E3" s="16"/>
      <c r="F3" s="16"/>
      <c r="G3" s="16"/>
    </row>
    <row r="4" spans="1:7" ht="15" customHeight="1">
      <c r="A4" s="16"/>
      <c r="B4" s="16"/>
      <c r="C4" s="16"/>
      <c r="D4" s="16"/>
      <c r="E4" s="16"/>
      <c r="F4" s="16"/>
      <c r="G4" s="16"/>
    </row>
    <row r="5" spans="1:7" ht="15" customHeight="1">
      <c r="A5" s="16"/>
      <c r="B5" s="16"/>
      <c r="C5" s="16"/>
      <c r="D5" s="16"/>
      <c r="E5" s="16"/>
      <c r="F5" s="16"/>
      <c r="G5" s="16"/>
    </row>
    <row r="6" spans="1:7" ht="15" customHeight="1">
      <c r="A6" s="16"/>
      <c r="B6" s="16"/>
      <c r="C6" s="16"/>
      <c r="D6" s="16"/>
      <c r="E6" s="16"/>
      <c r="F6" s="16"/>
      <c r="G6" s="16"/>
    </row>
    <row r="7" spans="1:7" ht="15" customHeight="1">
      <c r="A7" s="16"/>
      <c r="B7" s="16"/>
      <c r="C7" s="16"/>
      <c r="D7" s="16"/>
      <c r="E7" s="16"/>
      <c r="F7" s="16"/>
      <c r="G7" s="16"/>
    </row>
    <row r="8" spans="1:7" ht="15" customHeight="1">
      <c r="A8" s="16"/>
      <c r="B8" s="16"/>
      <c r="C8" s="16"/>
      <c r="D8" s="16"/>
      <c r="E8" s="16"/>
      <c r="F8" s="16"/>
      <c r="G8" s="16"/>
    </row>
    <row r="9" spans="1:7" ht="19.5" customHeight="1">
      <c r="A9" s="16"/>
      <c r="B9" s="36" t="s">
        <v>0</v>
      </c>
      <c r="C9" s="11" t="s">
        <v>81</v>
      </c>
      <c r="D9" s="17"/>
      <c r="E9" s="101" t="s">
        <v>79</v>
      </c>
      <c r="F9" s="101"/>
      <c r="G9" s="7">
        <v>1000</v>
      </c>
    </row>
    <row r="10" spans="1:7" ht="15">
      <c r="A10" s="16"/>
      <c r="B10" s="3" t="s">
        <v>1</v>
      </c>
      <c r="C10" s="12" t="s">
        <v>71</v>
      </c>
      <c r="D10" s="17"/>
      <c r="E10" s="100" t="s">
        <v>2</v>
      </c>
      <c r="F10" s="100"/>
      <c r="G10" s="13" t="s">
        <v>56</v>
      </c>
    </row>
    <row r="11" spans="1:7" ht="14.45" customHeight="1">
      <c r="A11" s="16"/>
      <c r="B11" s="3" t="s">
        <v>3</v>
      </c>
      <c r="C11" s="12" t="s">
        <v>55</v>
      </c>
      <c r="D11" s="17"/>
      <c r="E11" s="100" t="s">
        <v>82</v>
      </c>
      <c r="F11" s="100"/>
      <c r="G11" s="7">
        <v>2250</v>
      </c>
    </row>
    <row r="12" spans="1:7" ht="11.25" customHeight="1">
      <c r="A12" s="16"/>
      <c r="B12" s="3" t="s">
        <v>4</v>
      </c>
      <c r="C12" s="4" t="s">
        <v>64</v>
      </c>
      <c r="D12" s="17"/>
      <c r="E12" s="104" t="s">
        <v>5</v>
      </c>
      <c r="F12" s="105"/>
      <c r="G12" s="7">
        <v>2250000</v>
      </c>
    </row>
    <row r="13" spans="1:7" ht="11.25" customHeight="1">
      <c r="A13" s="16"/>
      <c r="B13" s="3" t="s">
        <v>6</v>
      </c>
      <c r="C13" s="106" t="s">
        <v>100</v>
      </c>
      <c r="D13" s="17"/>
      <c r="E13" s="100" t="s">
        <v>7</v>
      </c>
      <c r="F13" s="100"/>
      <c r="G13" s="14" t="s">
        <v>65</v>
      </c>
    </row>
    <row r="14" spans="1:7" ht="24.75" customHeight="1">
      <c r="A14" s="16"/>
      <c r="B14" s="3" t="s">
        <v>8</v>
      </c>
      <c r="C14" s="106" t="s">
        <v>101</v>
      </c>
      <c r="D14" s="17"/>
      <c r="E14" s="100" t="s">
        <v>9</v>
      </c>
      <c r="F14" s="100"/>
      <c r="G14" s="13" t="s">
        <v>72</v>
      </c>
    </row>
    <row r="15" spans="1:7" ht="39" customHeight="1">
      <c r="A15" s="16"/>
      <c r="B15" s="3" t="s">
        <v>10</v>
      </c>
      <c r="C15" s="37" t="s">
        <v>99</v>
      </c>
      <c r="D15" s="17"/>
      <c r="E15" s="102" t="s">
        <v>11</v>
      </c>
      <c r="F15" s="102"/>
      <c r="G15" s="14" t="s">
        <v>73</v>
      </c>
    </row>
    <row r="16" spans="1:7" ht="12" customHeight="1">
      <c r="A16" s="16"/>
      <c r="B16" s="25"/>
      <c r="C16" s="26"/>
      <c r="D16" s="17"/>
      <c r="E16" s="17"/>
      <c r="F16" s="17"/>
      <c r="G16" s="27"/>
    </row>
    <row r="17" spans="1:7" ht="12" customHeight="1">
      <c r="A17" s="16"/>
      <c r="B17" s="103" t="s">
        <v>12</v>
      </c>
      <c r="C17" s="103"/>
      <c r="D17" s="103"/>
      <c r="E17" s="103"/>
      <c r="F17" s="103"/>
      <c r="G17" s="103"/>
    </row>
    <row r="18" spans="1:7" ht="12" customHeight="1">
      <c r="A18" s="16"/>
      <c r="B18" s="17"/>
      <c r="C18" s="28"/>
      <c r="D18" s="28"/>
      <c r="E18" s="28"/>
      <c r="F18" s="17"/>
      <c r="G18" s="17"/>
    </row>
    <row r="19" spans="1:7" ht="12" customHeight="1">
      <c r="A19" s="16"/>
      <c r="B19" s="38" t="s">
        <v>13</v>
      </c>
      <c r="C19" s="29"/>
      <c r="D19" s="29"/>
      <c r="E19" s="29"/>
      <c r="F19" s="29"/>
      <c r="G19" s="29"/>
    </row>
    <row r="20" spans="1:7" ht="24" customHeight="1">
      <c r="A20" s="16"/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1:7" ht="12.75" customHeight="1">
      <c r="A21" s="16"/>
      <c r="B21" s="40" t="s">
        <v>74</v>
      </c>
      <c r="C21" s="41" t="s">
        <v>20</v>
      </c>
      <c r="D21" s="42">
        <v>2</v>
      </c>
      <c r="E21" s="42" t="s">
        <v>67</v>
      </c>
      <c r="F21" s="43">
        <v>30000</v>
      </c>
      <c r="G21" s="44">
        <f>+F21*D21</f>
        <v>60000</v>
      </c>
    </row>
    <row r="22" spans="1:7" ht="12.75" customHeight="1">
      <c r="A22" s="16"/>
      <c r="B22" s="40" t="s">
        <v>89</v>
      </c>
      <c r="C22" s="41" t="s">
        <v>20</v>
      </c>
      <c r="D22" s="42">
        <v>2</v>
      </c>
      <c r="E22" s="42" t="s">
        <v>75</v>
      </c>
      <c r="F22" s="43">
        <v>30000</v>
      </c>
      <c r="G22" s="44">
        <f>+F22*D22</f>
        <v>60000</v>
      </c>
    </row>
    <row r="23" spans="1:7" ht="12.75" customHeight="1">
      <c r="A23" s="16"/>
      <c r="B23" s="40" t="s">
        <v>59</v>
      </c>
      <c r="C23" s="41" t="s">
        <v>20</v>
      </c>
      <c r="D23" s="42">
        <v>8</v>
      </c>
      <c r="E23" s="42" t="s">
        <v>72</v>
      </c>
      <c r="F23" s="43">
        <v>30000</v>
      </c>
      <c r="G23" s="44">
        <f>+D23*F23</f>
        <v>240000</v>
      </c>
    </row>
    <row r="24" spans="1:7" ht="12.75" customHeight="1">
      <c r="A24" s="16"/>
      <c r="B24" s="48" t="s">
        <v>21</v>
      </c>
      <c r="C24" s="45"/>
      <c r="D24" s="45"/>
      <c r="E24" s="45"/>
      <c r="F24" s="46"/>
      <c r="G24" s="47">
        <f>SUM(G21:G23)</f>
        <v>360000</v>
      </c>
    </row>
    <row r="25" spans="1:7" ht="12" customHeight="1">
      <c r="A25" s="16"/>
      <c r="B25" s="17"/>
      <c r="C25" s="17"/>
      <c r="D25" s="17"/>
      <c r="E25" s="17"/>
      <c r="F25" s="30"/>
      <c r="G25" s="30"/>
    </row>
    <row r="26" spans="1:7" ht="12" customHeight="1">
      <c r="A26" s="16"/>
      <c r="B26" s="38" t="s">
        <v>22</v>
      </c>
      <c r="C26" s="31"/>
      <c r="D26" s="31"/>
      <c r="E26" s="31"/>
      <c r="F26" s="29"/>
      <c r="G26" s="29"/>
    </row>
    <row r="27" spans="1:7" ht="24" customHeight="1">
      <c r="A27" s="16"/>
      <c r="B27" s="49" t="s">
        <v>14</v>
      </c>
      <c r="C27" s="39" t="s">
        <v>15</v>
      </c>
      <c r="D27" s="39" t="s">
        <v>16</v>
      </c>
      <c r="E27" s="49" t="s">
        <v>17</v>
      </c>
      <c r="F27" s="39" t="s">
        <v>18</v>
      </c>
      <c r="G27" s="49" t="s">
        <v>19</v>
      </c>
    </row>
    <row r="28" spans="1:7" ht="12" customHeight="1">
      <c r="A28" s="16"/>
      <c r="B28" s="9" t="s">
        <v>83</v>
      </c>
      <c r="C28" s="5"/>
      <c r="D28" s="5"/>
      <c r="E28" s="6"/>
      <c r="F28" s="10"/>
      <c r="G28" s="8"/>
    </row>
    <row r="29" spans="1:7" ht="12" customHeight="1">
      <c r="A29" s="16"/>
      <c r="B29" s="48" t="s">
        <v>23</v>
      </c>
      <c r="C29" s="45"/>
      <c r="D29" s="45"/>
      <c r="E29" s="45"/>
      <c r="F29" s="46"/>
      <c r="G29" s="46"/>
    </row>
    <row r="30" spans="1:7" ht="12" customHeight="1">
      <c r="A30" s="16"/>
      <c r="B30" s="17"/>
      <c r="C30" s="17"/>
      <c r="D30" s="17"/>
      <c r="E30" s="17"/>
      <c r="F30" s="30"/>
      <c r="G30" s="30"/>
    </row>
    <row r="31" spans="1:7" ht="12" customHeight="1">
      <c r="A31" s="16"/>
      <c r="B31" s="38" t="s">
        <v>24</v>
      </c>
      <c r="C31" s="31"/>
      <c r="D31" s="31"/>
      <c r="E31" s="31"/>
      <c r="F31" s="29"/>
      <c r="G31" s="29"/>
    </row>
    <row r="32" spans="1:7" ht="24" customHeight="1">
      <c r="A32" s="16"/>
      <c r="B32" s="49" t="s">
        <v>14</v>
      </c>
      <c r="C32" s="49" t="s">
        <v>15</v>
      </c>
      <c r="D32" s="49" t="s">
        <v>16</v>
      </c>
      <c r="E32" s="49" t="s">
        <v>17</v>
      </c>
      <c r="F32" s="39" t="s">
        <v>18</v>
      </c>
      <c r="G32" s="49" t="s">
        <v>19</v>
      </c>
    </row>
    <row r="33" spans="1:11" ht="13.5" customHeight="1">
      <c r="A33" s="16"/>
      <c r="B33" s="40" t="s">
        <v>90</v>
      </c>
      <c r="C33" s="42" t="s">
        <v>84</v>
      </c>
      <c r="D33" s="52">
        <v>0.4</v>
      </c>
      <c r="E33" s="42" t="s">
        <v>94</v>
      </c>
      <c r="F33" s="43">
        <v>195000</v>
      </c>
      <c r="G33" s="44">
        <f t="shared" ref="G33:G37" si="0">+D33*F33</f>
        <v>78000</v>
      </c>
    </row>
    <row r="34" spans="1:11" ht="12" customHeight="1">
      <c r="A34" s="16"/>
      <c r="B34" s="50" t="s">
        <v>97</v>
      </c>
      <c r="C34" s="42" t="s">
        <v>84</v>
      </c>
      <c r="D34" s="51">
        <v>0.33</v>
      </c>
      <c r="E34" s="42" t="s">
        <v>95</v>
      </c>
      <c r="F34" s="53">
        <v>195000</v>
      </c>
      <c r="G34" s="44">
        <f t="shared" si="0"/>
        <v>64350</v>
      </c>
    </row>
    <row r="35" spans="1:11" ht="12" customHeight="1">
      <c r="A35" s="16"/>
      <c r="B35" s="40" t="s">
        <v>91</v>
      </c>
      <c r="C35" s="42" t="s">
        <v>84</v>
      </c>
      <c r="D35" s="52">
        <v>0.1</v>
      </c>
      <c r="E35" s="42" t="s">
        <v>96</v>
      </c>
      <c r="F35" s="43">
        <v>195000</v>
      </c>
      <c r="G35" s="44">
        <f t="shared" si="0"/>
        <v>19500</v>
      </c>
    </row>
    <row r="36" spans="1:11" ht="11.25" customHeight="1">
      <c r="A36" s="16"/>
      <c r="B36" s="40" t="s">
        <v>98</v>
      </c>
      <c r="C36" s="42" t="s">
        <v>84</v>
      </c>
      <c r="D36" s="42">
        <v>0.5</v>
      </c>
      <c r="E36" s="42" t="s">
        <v>72</v>
      </c>
      <c r="F36" s="43">
        <v>195000</v>
      </c>
      <c r="G36" s="44">
        <f t="shared" si="0"/>
        <v>97500</v>
      </c>
    </row>
    <row r="37" spans="1:11" ht="11.25" customHeight="1">
      <c r="A37" s="16"/>
      <c r="B37" s="40" t="s">
        <v>92</v>
      </c>
      <c r="C37" s="42" t="s">
        <v>84</v>
      </c>
      <c r="D37" s="52">
        <v>0.1</v>
      </c>
      <c r="E37" s="42" t="s">
        <v>72</v>
      </c>
      <c r="F37" s="43">
        <v>10000</v>
      </c>
      <c r="G37" s="44">
        <f t="shared" si="0"/>
        <v>1000</v>
      </c>
    </row>
    <row r="38" spans="1:11" ht="12.75" customHeight="1">
      <c r="A38" s="16"/>
      <c r="B38" s="48" t="s">
        <v>93</v>
      </c>
      <c r="C38" s="45"/>
      <c r="D38" s="45"/>
      <c r="E38" s="45"/>
      <c r="F38" s="46"/>
      <c r="G38" s="47">
        <f>SUM(G33:G37)</f>
        <v>260350</v>
      </c>
    </row>
    <row r="39" spans="1:11" ht="12" customHeight="1">
      <c r="A39" s="16"/>
      <c r="B39" s="17"/>
      <c r="C39" s="17"/>
      <c r="D39" s="17"/>
      <c r="E39" s="17"/>
      <c r="F39" s="30"/>
      <c r="G39" s="30"/>
    </row>
    <row r="40" spans="1:11" ht="12" customHeight="1">
      <c r="A40" s="16"/>
      <c r="B40" s="38" t="s">
        <v>25</v>
      </c>
      <c r="C40" s="31"/>
      <c r="D40" s="31"/>
      <c r="E40" s="31"/>
      <c r="F40" s="29"/>
      <c r="G40" s="29"/>
    </row>
    <row r="41" spans="1:11" ht="24" customHeight="1">
      <c r="A41" s="16"/>
      <c r="B41" s="54" t="s">
        <v>26</v>
      </c>
      <c r="C41" s="39" t="s">
        <v>27</v>
      </c>
      <c r="D41" s="39" t="s">
        <v>57</v>
      </c>
      <c r="E41" s="39" t="s">
        <v>17</v>
      </c>
      <c r="F41" s="39" t="s">
        <v>18</v>
      </c>
      <c r="G41" s="39" t="s">
        <v>19</v>
      </c>
      <c r="K41" s="2"/>
    </row>
    <row r="42" spans="1:11" ht="12.75" customHeight="1">
      <c r="A42" s="16"/>
      <c r="B42" s="55" t="s">
        <v>76</v>
      </c>
      <c r="C42" s="42"/>
      <c r="D42" s="42"/>
      <c r="E42" s="42"/>
      <c r="F42" s="53"/>
      <c r="G42" s="44"/>
      <c r="K42" s="2"/>
    </row>
    <row r="43" spans="1:11" ht="12.75" customHeight="1">
      <c r="A43" s="16"/>
      <c r="B43" s="15" t="s">
        <v>70</v>
      </c>
      <c r="C43" s="42" t="s">
        <v>60</v>
      </c>
      <c r="D43" s="42">
        <v>5</v>
      </c>
      <c r="E43" s="42" t="s">
        <v>68</v>
      </c>
      <c r="F43" s="53">
        <v>3000</v>
      </c>
      <c r="G43" s="44">
        <f>+D43*F43</f>
        <v>15000</v>
      </c>
      <c r="K43" s="2"/>
    </row>
    <row r="44" spans="1:11" ht="12.75" customHeight="1">
      <c r="A44" s="16"/>
      <c r="B44" s="56" t="s">
        <v>58</v>
      </c>
      <c r="C44" s="42"/>
      <c r="D44" s="42"/>
      <c r="E44" s="42"/>
      <c r="F44" s="53"/>
      <c r="G44" s="44"/>
      <c r="K44" s="2"/>
    </row>
    <row r="45" spans="1:11" ht="12.75" customHeight="1">
      <c r="A45" s="16"/>
      <c r="B45" s="57" t="s">
        <v>77</v>
      </c>
      <c r="C45" s="42" t="s">
        <v>60</v>
      </c>
      <c r="D45" s="42">
        <v>100</v>
      </c>
      <c r="E45" s="42" t="s">
        <v>69</v>
      </c>
      <c r="F45" s="53">
        <v>700</v>
      </c>
      <c r="G45" s="44">
        <f t="shared" ref="G45" si="1">+D45*F45</f>
        <v>70000</v>
      </c>
      <c r="K45" s="2"/>
    </row>
    <row r="46" spans="1:11" ht="12.75" customHeight="1">
      <c r="A46" s="16"/>
      <c r="B46" s="56" t="s">
        <v>62</v>
      </c>
      <c r="C46" s="42"/>
      <c r="D46" s="42"/>
      <c r="E46" s="42"/>
      <c r="F46" s="53"/>
      <c r="G46" s="44"/>
      <c r="K46" s="2"/>
    </row>
    <row r="47" spans="1:11" ht="12.75" customHeight="1">
      <c r="A47" s="16"/>
      <c r="B47" s="57" t="s">
        <v>78</v>
      </c>
      <c r="C47" s="42" t="s">
        <v>61</v>
      </c>
      <c r="D47" s="42">
        <v>1</v>
      </c>
      <c r="E47" s="42" t="s">
        <v>67</v>
      </c>
      <c r="F47" s="53">
        <v>35000</v>
      </c>
      <c r="G47" s="44">
        <f>+D47*F47</f>
        <v>35000</v>
      </c>
      <c r="K47" s="2"/>
    </row>
    <row r="48" spans="1:11" ht="12.75" customHeight="1">
      <c r="A48" s="16"/>
      <c r="B48" s="56" t="s">
        <v>54</v>
      </c>
      <c r="C48" s="42"/>
      <c r="D48" s="58"/>
      <c r="E48" s="42"/>
      <c r="F48" s="53"/>
      <c r="G48" s="44"/>
      <c r="K48" s="2"/>
    </row>
    <row r="49" spans="1:255" ht="12.75" customHeight="1">
      <c r="A49" s="16"/>
      <c r="B49" s="57" t="s">
        <v>63</v>
      </c>
      <c r="C49" s="42" t="s">
        <v>61</v>
      </c>
      <c r="D49" s="58">
        <v>1</v>
      </c>
      <c r="E49" s="42" t="s">
        <v>66</v>
      </c>
      <c r="F49" s="53">
        <v>4500</v>
      </c>
      <c r="G49" s="44">
        <f t="shared" ref="G49" si="2">+D49*F49</f>
        <v>4500</v>
      </c>
      <c r="K49" s="2"/>
    </row>
    <row r="50" spans="1:255" ht="13.5" customHeight="1">
      <c r="A50" s="16"/>
      <c r="B50" s="48" t="s">
        <v>29</v>
      </c>
      <c r="C50" s="45"/>
      <c r="D50" s="45"/>
      <c r="E50" s="45"/>
      <c r="F50" s="46"/>
      <c r="G50" s="47">
        <f>SUM(G42:G49)</f>
        <v>124500</v>
      </c>
    </row>
    <row r="51" spans="1:255" ht="12" customHeight="1">
      <c r="A51" s="16"/>
      <c r="B51" s="17"/>
      <c r="C51" s="17"/>
      <c r="D51" s="17"/>
      <c r="E51" s="32"/>
      <c r="F51" s="30"/>
      <c r="G51" s="30"/>
    </row>
    <row r="52" spans="1:255" ht="12" customHeight="1">
      <c r="A52" s="16"/>
      <c r="B52" s="38" t="s">
        <v>30</v>
      </c>
      <c r="C52" s="31"/>
      <c r="D52" s="31"/>
      <c r="E52" s="31"/>
      <c r="F52" s="29"/>
      <c r="G52" s="29"/>
    </row>
    <row r="53" spans="1:255" ht="24" customHeight="1">
      <c r="A53" s="16"/>
      <c r="B53" s="49" t="s">
        <v>31</v>
      </c>
      <c r="C53" s="39" t="s">
        <v>27</v>
      </c>
      <c r="D53" s="39" t="s">
        <v>28</v>
      </c>
      <c r="E53" s="49" t="s">
        <v>17</v>
      </c>
      <c r="F53" s="39" t="s">
        <v>18</v>
      </c>
      <c r="G53" s="49" t="s">
        <v>19</v>
      </c>
    </row>
    <row r="54" spans="1:255" ht="12.75" customHeight="1">
      <c r="A54" s="16"/>
      <c r="B54" s="59"/>
      <c r="C54" s="14"/>
      <c r="D54" s="14"/>
      <c r="E54" s="41"/>
      <c r="F54" s="60"/>
      <c r="G54" s="44"/>
    </row>
    <row r="55" spans="1:255" ht="13.5" customHeight="1">
      <c r="A55" s="16"/>
      <c r="B55" s="48" t="s">
        <v>32</v>
      </c>
      <c r="C55" s="45"/>
      <c r="D55" s="45"/>
      <c r="E55" s="45"/>
      <c r="F55" s="46"/>
      <c r="G55" s="47"/>
    </row>
    <row r="56" spans="1:255" ht="12" customHeight="1">
      <c r="A56" s="16"/>
      <c r="B56" s="17"/>
      <c r="C56" s="17"/>
      <c r="D56" s="17"/>
      <c r="E56" s="17"/>
      <c r="F56" s="30"/>
      <c r="G56" s="30"/>
    </row>
    <row r="57" spans="1:255" ht="12" customHeight="1">
      <c r="A57" s="16"/>
      <c r="B57" s="61" t="s">
        <v>33</v>
      </c>
      <c r="C57" s="62"/>
      <c r="D57" s="62"/>
      <c r="E57" s="62"/>
      <c r="F57" s="62"/>
      <c r="G57" s="63">
        <f>G24+G38+G50+G55+G28</f>
        <v>744850</v>
      </c>
    </row>
    <row r="58" spans="1:255" ht="12" customHeight="1">
      <c r="A58" s="16"/>
      <c r="B58" s="64" t="s">
        <v>34</v>
      </c>
      <c r="C58" s="34"/>
      <c r="D58" s="34"/>
      <c r="E58" s="34"/>
      <c r="F58" s="34"/>
      <c r="G58" s="65">
        <f>G57*0.05</f>
        <v>37242.5</v>
      </c>
    </row>
    <row r="59" spans="1:255" ht="12" customHeight="1">
      <c r="A59" s="16"/>
      <c r="B59" s="66" t="s">
        <v>35</v>
      </c>
      <c r="C59" s="33"/>
      <c r="D59" s="33"/>
      <c r="E59" s="33"/>
      <c r="F59" s="33"/>
      <c r="G59" s="67">
        <f>G57+G58</f>
        <v>782092.5</v>
      </c>
    </row>
    <row r="60" spans="1:255" ht="12" customHeight="1">
      <c r="A60" s="16"/>
      <c r="B60" s="68" t="s">
        <v>36</v>
      </c>
      <c r="C60" s="34"/>
      <c r="D60" s="34"/>
      <c r="E60" s="34"/>
      <c r="F60" s="34"/>
      <c r="G60" s="65">
        <f>G12</f>
        <v>2250000</v>
      </c>
    </row>
    <row r="61" spans="1:255" ht="12" customHeight="1">
      <c r="A61" s="16"/>
      <c r="B61" s="69" t="s">
        <v>37</v>
      </c>
      <c r="C61" s="70"/>
      <c r="D61" s="70"/>
      <c r="E61" s="70"/>
      <c r="F61" s="70"/>
      <c r="G61" s="71">
        <f>G60-G59</f>
        <v>1467907.5</v>
      </c>
    </row>
    <row r="62" spans="1:255" s="74" customFormat="1" ht="12" customHeight="1">
      <c r="A62" s="19"/>
      <c r="B62" s="20" t="s">
        <v>85</v>
      </c>
      <c r="C62" s="18"/>
      <c r="D62" s="18"/>
      <c r="E62" s="18"/>
      <c r="F62" s="18"/>
      <c r="G62" s="72">
        <f>SUM(G57:G58)</f>
        <v>782092.5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  <c r="IT62" s="73"/>
      <c r="IU62" s="73"/>
    </row>
    <row r="63" spans="1:255" s="74" customFormat="1" ht="12" customHeight="1" thickBot="1">
      <c r="A63" s="19"/>
      <c r="B63" s="21"/>
      <c r="C63" s="18"/>
      <c r="D63" s="18"/>
      <c r="E63" s="18"/>
      <c r="F63" s="18"/>
      <c r="G63" s="72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  <c r="IT63" s="73"/>
      <c r="IU63" s="73"/>
    </row>
    <row r="64" spans="1:255" s="74" customFormat="1" ht="12" customHeight="1">
      <c r="A64" s="19"/>
      <c r="B64" s="77" t="s">
        <v>80</v>
      </c>
      <c r="C64" s="78"/>
      <c r="D64" s="78"/>
      <c r="E64" s="79"/>
      <c r="F64" s="19"/>
      <c r="G64" s="72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  <c r="IT64" s="73"/>
      <c r="IU64" s="73"/>
    </row>
    <row r="65" spans="1:255" s="74" customFormat="1" ht="12" customHeight="1">
      <c r="A65" s="19"/>
      <c r="B65" s="80" t="s">
        <v>38</v>
      </c>
      <c r="C65" s="19"/>
      <c r="D65" s="19"/>
      <c r="E65" s="81"/>
      <c r="F65" s="19"/>
      <c r="G65" s="72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  <c r="IT65" s="73"/>
      <c r="IU65" s="73"/>
    </row>
    <row r="66" spans="1:255" s="74" customFormat="1" ht="12" customHeight="1">
      <c r="A66" s="19"/>
      <c r="B66" s="80" t="s">
        <v>39</v>
      </c>
      <c r="C66" s="19"/>
      <c r="D66" s="19"/>
      <c r="E66" s="81"/>
      <c r="F66" s="19"/>
      <c r="G66" s="72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  <c r="IT66" s="73"/>
      <c r="IU66" s="73"/>
    </row>
    <row r="67" spans="1:255" s="74" customFormat="1" ht="12" customHeight="1">
      <c r="A67" s="19"/>
      <c r="B67" s="80" t="s">
        <v>40</v>
      </c>
      <c r="C67" s="19"/>
      <c r="D67" s="19"/>
      <c r="E67" s="81"/>
      <c r="F67" s="19"/>
      <c r="G67" s="72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  <c r="IT67" s="73"/>
      <c r="IU67" s="73"/>
    </row>
    <row r="68" spans="1:255" s="74" customFormat="1" ht="12" customHeight="1">
      <c r="A68" s="19"/>
      <c r="B68" s="80" t="s">
        <v>41</v>
      </c>
      <c r="C68" s="19"/>
      <c r="D68" s="19"/>
      <c r="E68" s="81"/>
      <c r="F68" s="19"/>
      <c r="G68" s="72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  <c r="IT68" s="73"/>
      <c r="IU68" s="73"/>
    </row>
    <row r="69" spans="1:255" s="74" customFormat="1" ht="12" customHeight="1">
      <c r="A69" s="19"/>
      <c r="B69" s="80" t="s">
        <v>42</v>
      </c>
      <c r="C69" s="19"/>
      <c r="D69" s="19"/>
      <c r="E69" s="81"/>
      <c r="F69" s="19"/>
      <c r="G69" s="72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3"/>
      <c r="GN69" s="73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3"/>
      <c r="HR69" s="73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3"/>
      <c r="IG69" s="73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  <c r="IT69" s="73"/>
      <c r="IU69" s="73"/>
    </row>
    <row r="70" spans="1:255" s="74" customFormat="1" ht="12" customHeight="1" thickBot="1">
      <c r="A70" s="19"/>
      <c r="B70" s="82" t="s">
        <v>43</v>
      </c>
      <c r="C70" s="83"/>
      <c r="D70" s="83"/>
      <c r="E70" s="84"/>
      <c r="F70" s="19"/>
      <c r="G70" s="72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3"/>
      <c r="IG70" s="73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  <c r="IT70" s="73"/>
      <c r="IU70" s="73"/>
    </row>
    <row r="71" spans="1:255" s="74" customFormat="1" ht="12" customHeight="1">
      <c r="A71" s="19"/>
      <c r="B71" s="21"/>
      <c r="C71" s="19"/>
      <c r="D71" s="19"/>
      <c r="E71" s="19"/>
      <c r="F71" s="19"/>
      <c r="G71" s="72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3"/>
      <c r="GN71" s="73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3"/>
      <c r="HR71" s="73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3"/>
      <c r="IG71" s="73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  <c r="IT71" s="73"/>
      <c r="IU71" s="73"/>
    </row>
    <row r="72" spans="1:255" s="74" customFormat="1" ht="12" customHeight="1">
      <c r="A72" s="19"/>
      <c r="B72" s="99" t="s">
        <v>44</v>
      </c>
      <c r="C72" s="99"/>
      <c r="D72" s="85"/>
      <c r="E72" s="22"/>
      <c r="F72" s="22"/>
      <c r="G72" s="72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  <c r="IT72" s="73"/>
      <c r="IU72" s="73"/>
    </row>
    <row r="73" spans="1:255" s="74" customFormat="1" ht="12" customHeight="1">
      <c r="A73" s="19"/>
      <c r="B73" s="86" t="s">
        <v>31</v>
      </c>
      <c r="C73" s="87" t="s">
        <v>45</v>
      </c>
      <c r="D73" s="88" t="s">
        <v>46</v>
      </c>
      <c r="E73" s="22"/>
      <c r="F73" s="22"/>
      <c r="G73" s="72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  <c r="IT73" s="73"/>
      <c r="IU73" s="73"/>
    </row>
    <row r="74" spans="1:255" s="74" customFormat="1" ht="12" customHeight="1">
      <c r="A74" s="19"/>
      <c r="B74" s="89" t="s">
        <v>47</v>
      </c>
      <c r="C74" s="90">
        <f>G24</f>
        <v>360000</v>
      </c>
      <c r="D74" s="91">
        <f>(C74/C80)</f>
        <v>0.46030360858849817</v>
      </c>
      <c r="E74" s="22"/>
      <c r="F74" s="22"/>
      <c r="G74" s="72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  <c r="IT74" s="73"/>
      <c r="IU74" s="73"/>
    </row>
    <row r="75" spans="1:255" s="74" customFormat="1" ht="12" customHeight="1">
      <c r="A75" s="19"/>
      <c r="B75" s="89" t="s">
        <v>48</v>
      </c>
      <c r="C75" s="92">
        <v>0</v>
      </c>
      <c r="D75" s="91">
        <v>0</v>
      </c>
      <c r="E75" s="22"/>
      <c r="F75" s="22"/>
      <c r="G75" s="72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  <c r="IT75" s="73"/>
      <c r="IU75" s="73"/>
    </row>
    <row r="76" spans="1:255" s="74" customFormat="1" ht="12" customHeight="1">
      <c r="A76" s="19"/>
      <c r="B76" s="89" t="s">
        <v>49</v>
      </c>
      <c r="C76" s="90">
        <f>G38</f>
        <v>260350</v>
      </c>
      <c r="D76" s="91">
        <f>(C76/C80)</f>
        <v>0.33288901248893193</v>
      </c>
      <c r="E76" s="22"/>
      <c r="F76" s="22"/>
      <c r="G76" s="72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  <c r="IT76" s="73"/>
      <c r="IU76" s="73"/>
    </row>
    <row r="77" spans="1:255" s="74" customFormat="1" ht="12" customHeight="1">
      <c r="A77" s="19"/>
      <c r="B77" s="89" t="s">
        <v>26</v>
      </c>
      <c r="C77" s="90">
        <f>G50</f>
        <v>124500</v>
      </c>
      <c r="D77" s="91">
        <f>(C77/C80)</f>
        <v>0.15918833130352228</v>
      </c>
      <c r="E77" s="22"/>
      <c r="F77" s="22"/>
      <c r="G77" s="72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  <c r="IT77" s="73"/>
      <c r="IU77" s="73"/>
    </row>
    <row r="78" spans="1:255" s="74" customFormat="1" ht="12" customHeight="1">
      <c r="A78" s="19"/>
      <c r="B78" s="89" t="s">
        <v>50</v>
      </c>
      <c r="C78" s="93">
        <f>G55</f>
        <v>0</v>
      </c>
      <c r="D78" s="91">
        <f>(C78/C80)</f>
        <v>0</v>
      </c>
      <c r="E78" s="23"/>
      <c r="F78" s="23"/>
      <c r="G78" s="72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3"/>
      <c r="IM78" s="73"/>
      <c r="IN78" s="73"/>
      <c r="IO78" s="73"/>
      <c r="IP78" s="73"/>
      <c r="IQ78" s="73"/>
      <c r="IR78" s="73"/>
      <c r="IS78" s="73"/>
      <c r="IT78" s="73"/>
      <c r="IU78" s="73"/>
    </row>
    <row r="79" spans="1:255" s="74" customFormat="1" ht="12" customHeight="1">
      <c r="A79" s="19"/>
      <c r="B79" s="89" t="s">
        <v>51</v>
      </c>
      <c r="C79" s="93">
        <f>G58</f>
        <v>37242.5</v>
      </c>
      <c r="D79" s="91">
        <f>(C79/C80)</f>
        <v>4.7619047619047616E-2</v>
      </c>
      <c r="E79" s="23"/>
      <c r="F79" s="23"/>
      <c r="G79" s="72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</row>
    <row r="80" spans="1:255" s="74" customFormat="1" ht="12" customHeight="1">
      <c r="A80" s="19"/>
      <c r="B80" s="86" t="s">
        <v>52</v>
      </c>
      <c r="C80" s="94">
        <f>SUM(C74:C79)</f>
        <v>782092.5</v>
      </c>
      <c r="D80" s="95">
        <f>SUM(D74:D79)</f>
        <v>1</v>
      </c>
      <c r="E80" s="23"/>
      <c r="F80" s="23"/>
      <c r="G80" s="72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</row>
    <row r="81" spans="1:255" s="74" customFormat="1" ht="12" customHeight="1">
      <c r="A81" s="19"/>
      <c r="B81" s="21"/>
      <c r="C81" s="18"/>
      <c r="D81" s="18"/>
      <c r="E81" s="18"/>
      <c r="F81" s="18"/>
      <c r="G81" s="72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</row>
    <row r="82" spans="1:255" s="74" customFormat="1" ht="12" customHeight="1">
      <c r="A82" s="19"/>
      <c r="B82" s="75"/>
      <c r="C82" s="18"/>
      <c r="D82" s="18"/>
      <c r="E82" s="18"/>
      <c r="F82" s="18"/>
      <c r="G82" s="72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</row>
    <row r="83" spans="1:255" s="74" customFormat="1" ht="12" customHeight="1">
      <c r="A83" s="19"/>
      <c r="B83" s="96"/>
      <c r="C83" s="97" t="s">
        <v>86</v>
      </c>
      <c r="D83" s="96"/>
      <c r="E83" s="96"/>
      <c r="F83" s="23"/>
      <c r="G83" s="72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</row>
    <row r="84" spans="1:255" s="74" customFormat="1" ht="12" customHeight="1">
      <c r="A84" s="19"/>
      <c r="B84" s="86" t="s">
        <v>87</v>
      </c>
      <c r="C84" s="98">
        <v>800</v>
      </c>
      <c r="D84" s="98">
        <v>1000</v>
      </c>
      <c r="E84" s="98">
        <v>1200</v>
      </c>
      <c r="F84" s="24"/>
      <c r="G84" s="76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</row>
    <row r="85" spans="1:255" s="74" customFormat="1" ht="12" customHeight="1">
      <c r="A85" s="19"/>
      <c r="B85" s="86" t="s">
        <v>88</v>
      </c>
      <c r="C85" s="98">
        <f>(G59/C84)</f>
        <v>977.61562500000002</v>
      </c>
      <c r="D85" s="98">
        <f>C80/D84</f>
        <v>782.09249999999997</v>
      </c>
      <c r="E85" s="98">
        <f>(G59/E84)</f>
        <v>651.74374999999998</v>
      </c>
      <c r="F85" s="24"/>
      <c r="G85" s="76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</row>
    <row r="86" spans="1:255" s="74" customFormat="1" ht="12" customHeight="1">
      <c r="A86" s="19"/>
      <c r="B86" s="20" t="s">
        <v>53</v>
      </c>
      <c r="C86" s="19"/>
      <c r="D86" s="19"/>
      <c r="E86" s="19"/>
      <c r="F86" s="19"/>
      <c r="G86" s="19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  <c r="IT86" s="73"/>
      <c r="IU86" s="73"/>
    </row>
    <row r="87" spans="1:255" ht="11.25" customHeight="1">
      <c r="B87" s="35"/>
      <c r="C87" s="35"/>
      <c r="D87" s="35"/>
      <c r="E87" s="35"/>
      <c r="F87" s="35"/>
      <c r="G87" s="35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Quinoa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2022-03-07T15:05:14Z</cp:lastPrinted>
  <dcterms:created xsi:type="dcterms:W3CDTF">2020-11-27T12:49:26Z</dcterms:created>
  <dcterms:modified xsi:type="dcterms:W3CDTF">2022-07-26T15:29:52Z</dcterms:modified>
</cp:coreProperties>
</file>