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uarios\Abenil\Desktop\FICHAS TECNICAS ACTUALIZADAS JUNIO 2022\ANGOL\"/>
    </mc:Choice>
  </mc:AlternateContent>
  <bookViews>
    <workbookView xWindow="0" yWindow="0" windowWidth="23040" windowHeight="9375"/>
  </bookViews>
  <sheets>
    <sheet name="Repollo" sheetId="5" r:id="rId1"/>
  </sheets>
  <calcPr calcId="152511"/>
</workbook>
</file>

<file path=xl/calcChain.xml><?xml version="1.0" encoding="utf-8"?>
<calcChain xmlns="http://schemas.openxmlformats.org/spreadsheetml/2006/main">
  <c r="G45" i="5" l="1"/>
  <c r="G38" i="5" l="1"/>
  <c r="G63" i="5" l="1"/>
  <c r="G58" i="5"/>
  <c r="G57" i="5"/>
  <c r="G55" i="5"/>
  <c r="G53" i="5"/>
  <c r="G52" i="5"/>
  <c r="G51" i="5"/>
  <c r="G49" i="5"/>
  <c r="G48" i="5"/>
  <c r="G47" i="5"/>
  <c r="G44" i="5"/>
  <c r="G39" i="5"/>
  <c r="G37" i="5"/>
  <c r="G27" i="5"/>
  <c r="G26" i="5"/>
  <c r="G25" i="5"/>
  <c r="G24" i="5"/>
  <c r="G23" i="5"/>
  <c r="G22" i="5"/>
  <c r="G21" i="5"/>
  <c r="G12" i="5"/>
  <c r="G64" i="5" l="1"/>
  <c r="C87" i="5" s="1"/>
  <c r="C84" i="5"/>
  <c r="G28" i="5"/>
  <c r="G69" i="5"/>
  <c r="G59" i="5" l="1"/>
  <c r="C86" i="5" s="1"/>
  <c r="G40" i="5"/>
  <c r="C85" i="5" s="1"/>
  <c r="C83" i="5"/>
  <c r="G66" i="5" l="1"/>
  <c r="G67" i="5" s="1"/>
  <c r="C88" i="5" s="1"/>
  <c r="C89" i="5" s="1"/>
  <c r="G68" i="5" l="1"/>
  <c r="G70" i="5" s="1"/>
  <c r="D87" i="5"/>
  <c r="D86" i="5"/>
  <c r="D84" i="5"/>
  <c r="D85" i="5"/>
  <c r="D88" i="5"/>
  <c r="D83" i="5"/>
  <c r="C94" i="5" l="1"/>
  <c r="D94" i="5"/>
  <c r="E94" i="5"/>
  <c r="D89" i="5"/>
</calcChain>
</file>

<file path=xl/sharedStrings.xml><?xml version="1.0" encoding="utf-8"?>
<sst xmlns="http://schemas.openxmlformats.org/spreadsheetml/2006/main" count="163" uniqueCount="114">
  <si>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</si>
  <si>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</si>
  <si>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</si>
  <si>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</si>
  <si>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</si>
  <si>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</si>
  <si>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</si>
  <si>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</si>
  <si>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</si>
  <si>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</si>
  <si>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</si>
  <si>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</si>
  <si>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</si>
  <si>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</si>
  <si>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</si>
  <si>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</si>
  <si>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</si>
  <si>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</si>
  <si>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</si>
  <si>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</si>
  <si>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</si>
  <si>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</si>
  <si>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</si>
  <si>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</si>
  <si>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</si>
  <si>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Aradura</t>
  </si>
  <si>
    <t>Subtotal Costo Maquinaria</t>
  </si>
  <si>
    <t>INSUMOS</t>
  </si>
  <si>
    <t>Insumos</t>
  </si>
  <si>
    <t>Unidad (Kg/l/u)</t>
  </si>
  <si>
    <t>Cantidad (Kg/l/u)</t>
  </si>
  <si>
    <t>FERTILIZANTES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</si>
  <si>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</si>
  <si>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</si>
  <si>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</si>
  <si>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</si>
  <si>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</si>
  <si>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</si>
  <si>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</si>
  <si>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</si>
  <si>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</si>
  <si>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</si>
  <si>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</si>
  <si>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</si>
  <si>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</si>
  <si>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</si>
  <si>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</si>
  <si>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</si>
  <si>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</si>
  <si>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</si>
  <si>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</si>
  <si>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</si>
  <si>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</si>
  <si>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</si>
  <si>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</si>
  <si>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</si>
  <si>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</si>
  <si>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</si>
  <si>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Angol</t>
  </si>
  <si>
    <t>Diciembre</t>
  </si>
  <si>
    <t>Enero</t>
  </si>
  <si>
    <t>MEDIO</t>
  </si>
  <si>
    <t>FUNGICIDA</t>
  </si>
  <si>
    <t>HERBICIDA</t>
  </si>
  <si>
    <t>REPOLLO</t>
  </si>
  <si>
    <t>Savoy Ace, Columbus</t>
  </si>
  <si>
    <t>ARAUCANÍA</t>
  </si>
  <si>
    <t>Angol, Renaico</t>
  </si>
  <si>
    <t>TODO EL AÑO</t>
  </si>
  <si>
    <t>MERCADO INTERNO</t>
  </si>
  <si>
    <t>HELADA</t>
  </si>
  <si>
    <t>Tirado de cintas</t>
  </si>
  <si>
    <t>Aplic. Herbicidas</t>
  </si>
  <si>
    <t>Transplante</t>
  </si>
  <si>
    <t>Limpia manual</t>
  </si>
  <si>
    <t>Aplic. Fitosanitario y fertilizantes</t>
  </si>
  <si>
    <t xml:space="preserve">Riegos </t>
  </si>
  <si>
    <t>Corta, embalaje y carga</t>
  </si>
  <si>
    <t>PLANTINES (Speedling)</t>
  </si>
  <si>
    <t>Mezcla N-P-K (8-20-8)</t>
  </si>
  <si>
    <t>Kg.</t>
  </si>
  <si>
    <t>Abono foliar</t>
  </si>
  <si>
    <t>L</t>
  </si>
  <si>
    <t>INSECTICIDA</t>
  </si>
  <si>
    <t>Induce ph</t>
  </si>
  <si>
    <t>l</t>
  </si>
  <si>
    <t>Lambdacihalotrina 5%</t>
  </si>
  <si>
    <t>Clorpirifos 48%</t>
  </si>
  <si>
    <t>Metalaxil 10% / Mancozeb 48%</t>
  </si>
  <si>
    <t>Pendimetalin 33%</t>
  </si>
  <si>
    <t>Oxifluorfen 24%</t>
  </si>
  <si>
    <t>Electricidad (riego)</t>
  </si>
  <si>
    <t>RENDIMIENTO (Unid/Há.)</t>
  </si>
  <si>
    <t>PRECIO ESPERADO ($/Unid)</t>
  </si>
  <si>
    <t>Costo unitario ($/Unid) (*)</t>
  </si>
  <si>
    <t>ESCENARIOS COSTO UNITARIO  ($/unidades)</t>
  </si>
  <si>
    <t>Rendimiento (Unid/há)</t>
  </si>
  <si>
    <t>$/há</t>
  </si>
  <si>
    <t>JM</t>
  </si>
  <si>
    <t>KW</t>
  </si>
  <si>
    <t>Noviembre/Diciembre</t>
  </si>
  <si>
    <t>Noviembre/Marzo</t>
  </si>
  <si>
    <t>Diciembre/Marzo</t>
  </si>
  <si>
    <t>Enero/Junio</t>
  </si>
  <si>
    <t>Vibro</t>
  </si>
  <si>
    <t>Rastraje</t>
  </si>
  <si>
    <t>Octubre/Febrero</t>
  </si>
  <si>
    <t>Octubre/Enero</t>
  </si>
  <si>
    <t>Diciembre a Marzo</t>
  </si>
  <si>
    <t>u</t>
  </si>
  <si>
    <t>Febrero-Jun</t>
  </si>
  <si>
    <t>CINTAS DE RIEGO Y MANTENCIÓN SISTEMA</t>
  </si>
  <si>
    <t>HÁ</t>
  </si>
  <si>
    <t>Can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</si>
</sst>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_-* #,##0.00\ _€_-;\-* #,##0.00\ _€_-;_-* &quot;-&quot;??\ _€_-;_-@_-"/>
    <numFmt numFmtId="168" formatCode="_-* #,##0.00_-;\-* #,##0.00_-;_-* &quot;-&quot;??_-;_-@_-"/>
    <numFmt numFmtId="169" formatCode="_-* #,##0.00\ &quot;€&quot;_-;\-* #,##0.00\ &quot;€&quot;_-;_-* &quot;-&quot;??\ &quot;€&quot;_-;_-@_-"/>
  </numFmts>
  <fonts count="24">
    <font>
      <sz val="11"/>
      <color indexed="8"/>
      <name val="Calibri"/>
    </font>
    <font>
      <sz val="11"/>
      <color theme="1"/>
      <name val="Helvetica Neue"/>
      <family val="2"/>
      <scheme val="minor"/>
    </font>
    <font>
      <b/>
      <sz val="9"/>
      <color indexed="9"/>
      <name val="Calibri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7"/>
      <name val="Calibri"/>
      <family val="2"/>
    </font>
    <font>
      <b/>
      <sz val="8"/>
      <color indexed="9"/>
      <name val="Arial Narrow"/>
      <family val="2"/>
    </font>
    <font>
      <sz val="8"/>
      <color rgb="FF000000"/>
      <name val="Arial Narrow"/>
      <family val="2"/>
    </font>
    <font>
      <b/>
      <i/>
      <sz val="8"/>
      <color indexed="9"/>
      <name val="Arial Narrow"/>
      <family val="2"/>
    </font>
    <font>
      <sz val="8"/>
      <color theme="1"/>
      <name val="Arial Narrow"/>
      <family val="2"/>
    </font>
    <font>
      <b/>
      <sz val="8"/>
      <color rgb="FF000000"/>
      <name val="Arial Narrow"/>
      <family val="2"/>
    </font>
    <font>
      <sz val="8"/>
      <color theme="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6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 applyNumberFormat="0" applyFill="0" applyBorder="0" applyProtection="0"/>
    <xf numFmtId="0" fontId="1" fillId="0" borderId="19"/>
    <xf numFmtId="168" fontId="15" fillId="0" borderId="19" applyFont="0" applyFill="0" applyBorder="0" applyAlignment="0" applyProtection="0"/>
    <xf numFmtId="167" fontId="14" fillId="0" borderId="19" applyFont="0" applyFill="0" applyBorder="0" applyAlignment="0" applyProtection="0"/>
    <xf numFmtId="169" fontId="14" fillId="0" borderId="19" applyFont="0" applyFill="0" applyBorder="0" applyAlignment="0" applyProtection="0"/>
    <xf numFmtId="0" fontId="14" fillId="0" borderId="19"/>
    <xf numFmtId="0" fontId="14" fillId="0" borderId="19"/>
    <xf numFmtId="0" fontId="14" fillId="0" borderId="19"/>
    <xf numFmtId="9" fontId="14" fillId="0" borderId="19" applyFont="0" applyFill="0" applyBorder="0" applyAlignment="0" applyProtection="0"/>
  </cellStyleXfs>
  <cellXfs count="165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17" xfId="0" applyFont="1" applyFill="1" applyBorder="1" applyAlignment="1"/>
    <xf numFmtId="0" fontId="10" fillId="6" borderId="19" xfId="0" applyFont="1" applyFill="1" applyBorder="1" applyAlignment="1"/>
    <xf numFmtId="49" fontId="8" fillId="7" borderId="20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0" fontId="8" fillId="2" borderId="5" xfId="0" applyNumberFormat="1" applyFont="1" applyFill="1" applyBorder="1" applyAlignment="1">
      <alignment vertical="center"/>
    </xf>
    <xf numFmtId="166" fontId="8" fillId="2" borderId="5" xfId="0" applyNumberFormat="1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165" fontId="2" fillId="2" borderId="19" xfId="0" applyNumberFormat="1" applyFont="1" applyFill="1" applyBorder="1" applyAlignment="1">
      <alignment vertical="center"/>
    </xf>
    <xf numFmtId="165" fontId="12" fillId="2" borderId="19" xfId="0" applyNumberFormat="1" applyFont="1" applyFill="1" applyBorder="1" applyAlignment="1">
      <alignment vertical="center"/>
    </xf>
    <xf numFmtId="0" fontId="10" fillId="2" borderId="19" xfId="0" applyFont="1" applyFill="1" applyBorder="1" applyAlignment="1"/>
    <xf numFmtId="0" fontId="0" fillId="2" borderId="21" xfId="0" applyFont="1" applyFill="1" applyBorder="1" applyAlignment="1"/>
    <xf numFmtId="49" fontId="0" fillId="2" borderId="19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49" fontId="8" fillId="7" borderId="30" xfId="0" applyNumberFormat="1" applyFont="1" applyFill="1" applyBorder="1" applyAlignment="1">
      <alignment vertical="center"/>
    </xf>
    <xf numFmtId="49" fontId="10" fillId="7" borderId="31" xfId="0" applyNumberFormat="1" applyFont="1" applyFill="1" applyBorder="1" applyAlignment="1"/>
    <xf numFmtId="49" fontId="8" fillId="2" borderId="32" xfId="0" applyNumberFormat="1" applyFont="1" applyFill="1" applyBorder="1" applyAlignment="1">
      <alignment vertical="center"/>
    </xf>
    <xf numFmtId="9" fontId="10" fillId="2" borderId="33" xfId="0" applyNumberFormat="1" applyFont="1" applyFill="1" applyBorder="1" applyAlignment="1"/>
    <xf numFmtId="49" fontId="8" fillId="7" borderId="34" xfId="0" applyNumberFormat="1" applyFont="1" applyFill="1" applyBorder="1" applyAlignment="1">
      <alignment vertical="center"/>
    </xf>
    <xf numFmtId="166" fontId="8" fillId="7" borderId="35" xfId="0" applyNumberFormat="1" applyFont="1" applyFill="1" applyBorder="1" applyAlignment="1">
      <alignment vertical="center"/>
    </xf>
    <xf numFmtId="9" fontId="8" fillId="7" borderId="36" xfId="0" applyNumberFormat="1" applyFont="1" applyFill="1" applyBorder="1" applyAlignment="1">
      <alignment vertical="center"/>
    </xf>
    <xf numFmtId="0" fontId="10" fillId="8" borderId="39" xfId="0" applyFont="1" applyFill="1" applyBorder="1" applyAlignment="1"/>
    <xf numFmtId="0" fontId="10" fillId="2" borderId="19" xfId="0" applyFont="1" applyFill="1" applyBorder="1" applyAlignment="1">
      <alignment vertical="center"/>
    </xf>
    <xf numFmtId="49" fontId="10" fillId="2" borderId="19" xfId="0" applyNumberFormat="1" applyFont="1" applyFill="1" applyBorder="1" applyAlignment="1">
      <alignment vertical="center"/>
    </xf>
    <xf numFmtId="49" fontId="8" fillId="2" borderId="40" xfId="0" applyNumberFormat="1" applyFont="1" applyFill="1" applyBorder="1" applyAlignment="1">
      <alignment vertical="center"/>
    </xf>
    <xf numFmtId="0" fontId="10" fillId="2" borderId="41" xfId="0" applyFont="1" applyFill="1" applyBorder="1" applyAlignment="1"/>
    <xf numFmtId="0" fontId="10" fillId="2" borderId="42" xfId="0" applyFont="1" applyFill="1" applyBorder="1" applyAlignment="1"/>
    <xf numFmtId="49" fontId="10" fillId="2" borderId="43" xfId="0" applyNumberFormat="1" applyFont="1" applyFill="1" applyBorder="1" applyAlignment="1">
      <alignment vertical="center"/>
    </xf>
    <xf numFmtId="0" fontId="10" fillId="2" borderId="44" xfId="0" applyFont="1" applyFill="1" applyBorder="1" applyAlignment="1"/>
    <xf numFmtId="49" fontId="10" fillId="2" borderId="45" xfId="0" applyNumberFormat="1" applyFont="1" applyFill="1" applyBorder="1" applyAlignment="1">
      <alignment vertical="center"/>
    </xf>
    <xf numFmtId="0" fontId="10" fillId="2" borderId="46" xfId="0" applyFont="1" applyFill="1" applyBorder="1" applyAlignment="1"/>
    <xf numFmtId="0" fontId="10" fillId="2" borderId="47" xfId="0" applyFont="1" applyFill="1" applyBorder="1" applyAlignment="1"/>
    <xf numFmtId="0" fontId="8" fillId="6" borderId="19" xfId="0" applyFont="1" applyFill="1" applyBorder="1" applyAlignment="1">
      <alignment vertical="center"/>
    </xf>
    <xf numFmtId="0" fontId="5" fillId="8" borderId="18" xfId="0" applyFont="1" applyFill="1" applyBorder="1" applyAlignment="1">
      <alignment vertical="center"/>
    </xf>
    <xf numFmtId="49" fontId="13" fillId="8" borderId="19" xfId="0" applyNumberFormat="1" applyFont="1" applyFill="1" applyBorder="1" applyAlignment="1">
      <alignment vertical="center"/>
    </xf>
    <xf numFmtId="0" fontId="5" fillId="8" borderId="19" xfId="0" applyFont="1" applyFill="1" applyBorder="1" applyAlignment="1">
      <alignment vertical="center"/>
    </xf>
    <xf numFmtId="0" fontId="5" fillId="8" borderId="48" xfId="0" applyFont="1" applyFill="1" applyBorder="1" applyAlignment="1">
      <alignment vertical="center"/>
    </xf>
    <xf numFmtId="0" fontId="0" fillId="0" borderId="19" xfId="0" applyNumberFormat="1" applyFont="1" applyBorder="1" applyAlignment="1"/>
    <xf numFmtId="49" fontId="4" fillId="3" borderId="54" xfId="0" applyNumberFormat="1" applyFont="1" applyFill="1" applyBorder="1" applyAlignment="1">
      <alignment vertical="center"/>
    </xf>
    <xf numFmtId="0" fontId="4" fillId="3" borderId="54" xfId="0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vertical="center"/>
    </xf>
    <xf numFmtId="3" fontId="4" fillId="3" borderId="55" xfId="0" applyNumberFormat="1" applyFont="1" applyFill="1" applyBorder="1" applyAlignment="1">
      <alignment vertical="center"/>
    </xf>
    <xf numFmtId="0" fontId="15" fillId="0" borderId="0" xfId="0" applyNumberFormat="1" applyFont="1" applyAlignment="1"/>
    <xf numFmtId="49" fontId="17" fillId="7" borderId="49" xfId="0" applyNumberFormat="1" applyFont="1" applyFill="1" applyBorder="1" applyAlignment="1">
      <alignment vertical="center"/>
    </xf>
    <xf numFmtId="49" fontId="17" fillId="7" borderId="34" xfId="0" applyNumberFormat="1" applyFont="1" applyFill="1" applyBorder="1" applyAlignment="1">
      <alignment vertical="center"/>
    </xf>
    <xf numFmtId="3" fontId="17" fillId="7" borderId="50" xfId="0" applyNumberFormat="1" applyFont="1" applyFill="1" applyBorder="1" applyAlignment="1">
      <alignment vertical="center"/>
    </xf>
    <xf numFmtId="3" fontId="17" fillId="7" borderId="51" xfId="0" applyNumberFormat="1" applyFont="1" applyFill="1" applyBorder="1" applyAlignment="1">
      <alignment vertical="center"/>
    </xf>
    <xf numFmtId="3" fontId="17" fillId="7" borderId="35" xfId="0" applyNumberFormat="1" applyFont="1" applyFill="1" applyBorder="1" applyAlignment="1">
      <alignment vertical="center"/>
    </xf>
    <xf numFmtId="3" fontId="17" fillId="7" borderId="36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/>
    <xf numFmtId="0" fontId="3" fillId="2" borderId="5" xfId="0" applyFont="1" applyFill="1" applyBorder="1" applyAlignment="1"/>
    <xf numFmtId="0" fontId="0" fillId="2" borderId="57" xfId="0" applyFont="1" applyFill="1" applyBorder="1" applyAlignment="1"/>
    <xf numFmtId="49" fontId="3" fillId="2" borderId="59" xfId="0" applyNumberFormat="1" applyFont="1" applyFill="1" applyBorder="1" applyAlignment="1">
      <alignment vertical="center" wrapText="1"/>
    </xf>
    <xf numFmtId="49" fontId="18" fillId="3" borderId="59" xfId="0" applyNumberFormat="1" applyFont="1" applyFill="1" applyBorder="1" applyAlignment="1">
      <alignment vertical="center" wrapText="1"/>
    </xf>
    <xf numFmtId="0" fontId="19" fillId="0" borderId="52" xfId="0" applyFont="1" applyBorder="1" applyAlignment="1">
      <alignment horizontal="right" vertical="center"/>
    </xf>
    <xf numFmtId="0" fontId="3" fillId="2" borderId="6" xfId="0" applyFont="1" applyFill="1" applyBorder="1" applyAlignment="1"/>
    <xf numFmtId="3" fontId="16" fillId="0" borderId="52" xfId="0" applyNumberFormat="1" applyFont="1" applyBorder="1" applyAlignment="1">
      <alignment horizontal="right" vertical="center"/>
    </xf>
    <xf numFmtId="0" fontId="19" fillId="10" borderId="52" xfId="0" applyFont="1" applyFill="1" applyBorder="1" applyAlignment="1">
      <alignment horizontal="right" vertical="center" wrapText="1"/>
    </xf>
    <xf numFmtId="0" fontId="19" fillId="10" borderId="52" xfId="0" applyFont="1" applyFill="1" applyBorder="1" applyAlignment="1">
      <alignment horizontal="right" vertical="center"/>
    </xf>
    <xf numFmtId="3" fontId="19" fillId="0" borderId="52" xfId="0" applyNumberFormat="1" applyFont="1" applyBorder="1" applyAlignment="1">
      <alignment horizontal="right" vertical="center"/>
    </xf>
    <xf numFmtId="0" fontId="19" fillId="0" borderId="52" xfId="0" applyFont="1" applyBorder="1" applyAlignment="1">
      <alignment horizontal="right" vertical="center" wrapText="1"/>
    </xf>
    <xf numFmtId="17" fontId="19" fillId="0" borderId="52" xfId="0" applyNumberFormat="1" applyFont="1" applyBorder="1" applyAlignment="1">
      <alignment horizontal="right" vertical="center"/>
    </xf>
    <xf numFmtId="0" fontId="3" fillId="2" borderId="58" xfId="0" applyFont="1" applyFill="1" applyBorder="1" applyAlignment="1">
      <alignment wrapText="1"/>
    </xf>
    <xf numFmtId="14" fontId="3" fillId="2" borderId="7" xfId="0" applyNumberFormat="1" applyFont="1" applyFill="1" applyBorder="1" applyAlignment="1"/>
    <xf numFmtId="0" fontId="3" fillId="2" borderId="3" xfId="0" applyFont="1" applyFill="1" applyBorder="1" applyAlignment="1"/>
    <xf numFmtId="0" fontId="3" fillId="2" borderId="7" xfId="0" applyFont="1" applyFill="1" applyBorder="1" applyAlignment="1"/>
    <xf numFmtId="0" fontId="3" fillId="2" borderId="7" xfId="0" applyFont="1" applyFill="1" applyBorder="1" applyAlignment="1">
      <alignment horizontal="justify" wrapText="1"/>
    </xf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49" fontId="18" fillId="5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49" fontId="18" fillId="3" borderId="53" xfId="0" applyNumberFormat="1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vertical="center"/>
    </xf>
    <xf numFmtId="0" fontId="19" fillId="0" borderId="52" xfId="0" applyFont="1" applyBorder="1" applyAlignment="1">
      <alignment horizontal="center" vertical="center"/>
    </xf>
    <xf numFmtId="0" fontId="19" fillId="10" borderId="52" xfId="0" applyFont="1" applyFill="1" applyBorder="1" applyAlignment="1">
      <alignment horizontal="center" vertical="center"/>
    </xf>
    <xf numFmtId="3" fontId="19" fillId="0" borderId="52" xfId="0" applyNumberFormat="1" applyFont="1" applyBorder="1" applyAlignment="1">
      <alignment vertical="center"/>
    </xf>
    <xf numFmtId="0" fontId="19" fillId="9" borderId="52" xfId="0" applyFont="1" applyFill="1" applyBorder="1" applyAlignment="1">
      <alignment vertical="center"/>
    </xf>
    <xf numFmtId="0" fontId="19" fillId="9" borderId="52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/>
    <xf numFmtId="49" fontId="18" fillId="5" borderId="13" xfId="0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49" fontId="18" fillId="3" borderId="13" xfId="0" applyNumberFormat="1" applyFont="1" applyFill="1" applyBorder="1" applyAlignment="1">
      <alignment horizontal="center" vertical="center"/>
    </xf>
    <xf numFmtId="49" fontId="18" fillId="3" borderId="13" xfId="0" applyNumberFormat="1" applyFont="1" applyFill="1" applyBorder="1" applyAlignment="1">
      <alignment horizontal="center" vertical="center" wrapText="1"/>
    </xf>
    <xf numFmtId="3" fontId="21" fillId="0" borderId="52" xfId="0" applyNumberFormat="1" applyFont="1" applyBorder="1"/>
    <xf numFmtId="3" fontId="21" fillId="0" borderId="52" xfId="0" applyNumberFormat="1" applyFont="1" applyBorder="1" applyAlignment="1">
      <alignment horizontal="center"/>
    </xf>
    <xf numFmtId="3" fontId="16" fillId="0" borderId="52" xfId="0" applyNumberFormat="1" applyFont="1" applyBorder="1"/>
    <xf numFmtId="3" fontId="16" fillId="0" borderId="52" xfId="0" applyNumberFormat="1" applyFont="1" applyBorder="1" applyAlignment="1">
      <alignment horizontal="right"/>
    </xf>
    <xf numFmtId="49" fontId="4" fillId="3" borderId="13" xfId="0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/>
    </xf>
    <xf numFmtId="3" fontId="4" fillId="3" borderId="13" xfId="0" applyNumberFormat="1" applyFont="1" applyFill="1" applyBorder="1" applyAlignment="1">
      <alignment vertical="center"/>
    </xf>
    <xf numFmtId="0" fontId="3" fillId="2" borderId="15" xfId="0" applyFont="1" applyFill="1" applyBorder="1" applyAlignment="1"/>
    <xf numFmtId="0" fontId="3" fillId="2" borderId="16" xfId="0" applyFont="1" applyFill="1" applyBorder="1" applyAlignment="1"/>
    <xf numFmtId="3" fontId="3" fillId="2" borderId="16" xfId="0" applyNumberFormat="1" applyFont="1" applyFill="1" applyBorder="1" applyAlignment="1"/>
    <xf numFmtId="49" fontId="18" fillId="3" borderId="56" xfId="0" applyNumberFormat="1" applyFont="1" applyFill="1" applyBorder="1" applyAlignment="1">
      <alignment horizontal="center" vertical="center"/>
    </xf>
    <xf numFmtId="49" fontId="18" fillId="3" borderId="56" xfId="0" applyNumberFormat="1" applyFont="1" applyFill="1" applyBorder="1" applyAlignment="1">
      <alignment horizontal="center" vertical="center" wrapText="1"/>
    </xf>
    <xf numFmtId="49" fontId="18" fillId="3" borderId="11" xfId="0" applyNumberFormat="1" applyFont="1" applyFill="1" applyBorder="1" applyAlignment="1">
      <alignment horizontal="center" vertical="center" wrapText="1"/>
    </xf>
    <xf numFmtId="0" fontId="22" fillId="0" borderId="52" xfId="0" applyFont="1" applyFill="1" applyBorder="1" applyAlignment="1">
      <alignment vertical="center"/>
    </xf>
    <xf numFmtId="0" fontId="22" fillId="10" borderId="52" xfId="0" applyFont="1" applyFill="1" applyBorder="1" applyAlignment="1">
      <alignment vertical="center"/>
    </xf>
    <xf numFmtId="0" fontId="19" fillId="10" borderId="52" xfId="0" applyFont="1" applyFill="1" applyBorder="1" applyAlignment="1">
      <alignment vertical="center"/>
    </xf>
    <xf numFmtId="0" fontId="21" fillId="0" borderId="52" xfId="0" applyFont="1" applyFill="1" applyBorder="1" applyAlignment="1">
      <alignment vertical="center"/>
    </xf>
    <xf numFmtId="0" fontId="21" fillId="0" borderId="52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49" fontId="18" fillId="3" borderId="11" xfId="0" applyNumberFormat="1" applyFont="1" applyFill="1" applyBorder="1" applyAlignment="1">
      <alignment horizontal="center" vertical="center"/>
    </xf>
    <xf numFmtId="0" fontId="21" fillId="0" borderId="52" xfId="0" applyFont="1" applyBorder="1" applyAlignment="1">
      <alignment vertical="center"/>
    </xf>
    <xf numFmtId="0" fontId="21" fillId="9" borderId="52" xfId="0" applyFont="1" applyFill="1" applyBorder="1" applyAlignment="1">
      <alignment horizontal="center" vertical="center"/>
    </xf>
    <xf numFmtId="0" fontId="3" fillId="2" borderId="22" xfId="0" applyFont="1" applyFill="1" applyBorder="1" applyAlignment="1"/>
    <xf numFmtId="3" fontId="3" fillId="2" borderId="22" xfId="0" applyNumberFormat="1" applyFont="1" applyFill="1" applyBorder="1" applyAlignment="1"/>
    <xf numFmtId="49" fontId="18" fillId="5" borderId="23" xfId="0" applyNumberFormat="1" applyFont="1" applyFill="1" applyBorder="1" applyAlignment="1">
      <alignment vertical="center"/>
    </xf>
    <xf numFmtId="0" fontId="18" fillId="5" borderId="24" xfId="0" applyFont="1" applyFill="1" applyBorder="1" applyAlignment="1">
      <alignment vertical="center"/>
    </xf>
    <xf numFmtId="165" fontId="18" fillId="5" borderId="25" xfId="0" applyNumberFormat="1" applyFont="1" applyFill="1" applyBorder="1" applyAlignment="1">
      <alignment vertical="center"/>
    </xf>
    <xf numFmtId="49" fontId="18" fillId="3" borderId="26" xfId="0" applyNumberFormat="1" applyFont="1" applyFill="1" applyBorder="1" applyAlignment="1">
      <alignment vertical="center"/>
    </xf>
    <xf numFmtId="0" fontId="18" fillId="3" borderId="13" xfId="0" applyFont="1" applyFill="1" applyBorder="1" applyAlignment="1">
      <alignment vertical="center"/>
    </xf>
    <xf numFmtId="165" fontId="18" fillId="3" borderId="27" xfId="0" applyNumberFormat="1" applyFont="1" applyFill="1" applyBorder="1" applyAlignment="1">
      <alignment vertical="center"/>
    </xf>
    <xf numFmtId="49" fontId="18" fillId="5" borderId="26" xfId="0" applyNumberFormat="1" applyFont="1" applyFill="1" applyBorder="1" applyAlignment="1">
      <alignment vertical="center"/>
    </xf>
    <xf numFmtId="0" fontId="18" fillId="5" borderId="13" xfId="0" applyFont="1" applyFill="1" applyBorder="1" applyAlignment="1">
      <alignment vertical="center"/>
    </xf>
    <xf numFmtId="165" fontId="18" fillId="5" borderId="27" xfId="0" applyNumberFormat="1" applyFont="1" applyFill="1" applyBorder="1" applyAlignment="1">
      <alignment vertical="center"/>
    </xf>
    <xf numFmtId="49" fontId="18" fillId="5" borderId="28" xfId="0" applyNumberFormat="1" applyFont="1" applyFill="1" applyBorder="1" applyAlignment="1">
      <alignment vertical="center"/>
    </xf>
    <xf numFmtId="0" fontId="18" fillId="5" borderId="29" xfId="0" applyFont="1" applyFill="1" applyBorder="1" applyAlignment="1">
      <alignment vertical="center"/>
    </xf>
    <xf numFmtId="0" fontId="19" fillId="11" borderId="52" xfId="0" applyFont="1" applyFill="1" applyBorder="1" applyAlignment="1">
      <alignment horizontal="right" vertical="center"/>
    </xf>
    <xf numFmtId="3" fontId="19" fillId="9" borderId="52" xfId="0" applyNumberFormat="1" applyFont="1" applyFill="1" applyBorder="1" applyAlignment="1">
      <alignment horizontal="right" vertical="center"/>
    </xf>
    <xf numFmtId="0" fontId="4" fillId="3" borderId="54" xfId="0" applyFont="1" applyFill="1" applyBorder="1" applyAlignment="1">
      <alignment horizontal="right" vertical="center"/>
    </xf>
    <xf numFmtId="3" fontId="4" fillId="3" borderId="54" xfId="0" applyNumberFormat="1" applyFont="1" applyFill="1" applyBorder="1" applyAlignment="1">
      <alignment horizontal="right" vertical="center"/>
    </xf>
    <xf numFmtId="0" fontId="0" fillId="0" borderId="0" xfId="0" applyNumberFormat="1" applyFont="1" applyAlignment="1">
      <alignment horizontal="right"/>
    </xf>
    <xf numFmtId="165" fontId="18" fillId="5" borderId="29" xfId="0" applyNumberFormat="1" applyFont="1" applyFill="1" applyBorder="1" applyAlignment="1">
      <alignment vertical="center"/>
    </xf>
    <xf numFmtId="3" fontId="19" fillId="10" borderId="52" xfId="0" applyNumberFormat="1" applyFont="1" applyFill="1" applyBorder="1" applyAlignment="1">
      <alignment horizontal="right" vertical="center"/>
    </xf>
    <xf numFmtId="3" fontId="21" fillId="0" borderId="52" xfId="0" applyNumberFormat="1" applyFont="1" applyBorder="1" applyAlignment="1">
      <alignment horizontal="right" vertical="center"/>
    </xf>
    <xf numFmtId="3" fontId="21" fillId="9" borderId="52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right" vertical="center"/>
    </xf>
    <xf numFmtId="3" fontId="4" fillId="3" borderId="13" xfId="0" applyNumberFormat="1" applyFont="1" applyFill="1" applyBorder="1" applyAlignment="1">
      <alignment horizontal="right" vertical="center"/>
    </xf>
    <xf numFmtId="0" fontId="4" fillId="3" borderId="55" xfId="0" applyFont="1" applyFill="1" applyBorder="1" applyAlignment="1">
      <alignment horizontal="right" vertical="center"/>
    </xf>
    <xf numFmtId="3" fontId="4" fillId="3" borderId="55" xfId="0" applyNumberFormat="1" applyFont="1" applyFill="1" applyBorder="1" applyAlignment="1">
      <alignment horizontal="right" vertical="center"/>
    </xf>
    <xf numFmtId="49" fontId="20" fillId="3" borderId="5" xfId="0" applyNumberFormat="1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49" fontId="13" fillId="8" borderId="37" xfId="0" applyNumberFormat="1" applyFont="1" applyFill="1" applyBorder="1" applyAlignment="1">
      <alignment vertical="center"/>
    </xf>
    <xf numFmtId="0" fontId="8" fillId="8" borderId="38" xfId="0" applyFont="1" applyFill="1" applyBorder="1" applyAlignment="1">
      <alignment vertical="center"/>
    </xf>
    <xf numFmtId="49" fontId="23" fillId="3" borderId="5" xfId="0" applyNumberFormat="1" applyFont="1" applyFill="1" applyBorder="1" applyAlignment="1">
      <alignment wrapText="1"/>
    </xf>
    <xf numFmtId="0" fontId="23" fillId="4" borderId="5" xfId="0" applyFont="1" applyFill="1" applyBorder="1" applyAlignment="1">
      <alignment wrapText="1"/>
    </xf>
    <xf numFmtId="49" fontId="3" fillId="2" borderId="5" xfId="0" applyNumberFormat="1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49" fontId="16" fillId="2" borderId="5" xfId="0" applyNumberFormat="1" applyFont="1" applyFill="1" applyBorder="1" applyAlignment="1">
      <alignment wrapText="1"/>
    </xf>
    <xf numFmtId="0" fontId="16" fillId="2" borderId="5" xfId="0" applyFont="1" applyFill="1" applyBorder="1" applyAlignment="1">
      <alignment wrapText="1"/>
    </xf>
    <xf numFmtId="49" fontId="3" fillId="2" borderId="5" xfId="0" applyNumberFormat="1" applyFont="1" applyFill="1" applyBorder="1" applyAlignment="1"/>
    <xf numFmtId="0" fontId="3" fillId="2" borderId="5" xfId="0" applyFont="1" applyFill="1" applyBorder="1" applyAlignment="1"/>
    <xf numFmtId="0" fontId="22" fillId="0" borderId="52" xfId="0" applyFont="1" applyFill="1" applyBorder="1" applyAlignment="1">
      <alignment horizontal="justify" vertical="top" wrapText="1"/>
    </xf>
    <xf numFmtId="0" fontId="3" fillId="2" borderId="10" xfId="0" applyFont="1" applyFill="1" applyBorder="1" applyAlignment="1">
      <alignment horizontal="center"/>
    </xf>
    <xf numFmtId="3" fontId="19" fillId="0" borderId="52" xfId="0" applyNumberFormat="1" applyFont="1" applyBorder="1" applyAlignment="1">
      <alignment horizontal="center" vertical="center"/>
    </xf>
    <xf numFmtId="164" fontId="19" fillId="10" borderId="52" xfId="0" applyNumberFormat="1" applyFont="1" applyFill="1" applyBorder="1" applyAlignment="1">
      <alignment horizontal="center" vertical="center"/>
    </xf>
    <xf numFmtId="3" fontId="19" fillId="10" borderId="52" xfId="0" applyNumberFormat="1" applyFont="1" applyFill="1" applyBorder="1" applyAlignment="1">
      <alignment horizontal="center" vertical="center"/>
    </xf>
    <xf numFmtId="3" fontId="21" fillId="0" borderId="52" xfId="0" applyNumberFormat="1" applyFont="1" applyBorder="1" applyAlignment="1">
      <alignment horizontal="center" vertical="center"/>
    </xf>
    <xf numFmtId="164" fontId="21" fillId="0" borderId="52" xfId="0" applyNumberFormat="1" applyFont="1" applyBorder="1" applyAlignment="1">
      <alignment horizontal="center" vertical="center"/>
    </xf>
  </cellXfs>
  <cellStyles count="9">
    <cellStyle name="Millares 2" xfId="3"/>
    <cellStyle name="Millares 3" xfId="2"/>
    <cellStyle name="Moneda 2" xfId="4"/>
    <cellStyle name="Normal" xfId="0" builtinId="0"/>
    <cellStyle name="Normal 2" xfId="5"/>
    <cellStyle name="Normal 3" xfId="1"/>
    <cellStyle name="Normal 4" xfId="6"/>
    <cellStyle name="Normal 4 2" xfId="7"/>
    <cellStyle name="Porcentaje 2" xfId="8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304800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0500"/>
          <a:ext cx="48387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5"/>
  <sheetViews>
    <sheetView tabSelected="1" topLeftCell="A52" workbookViewId="0">
      <selection activeCell="H26" sqref="H26"/>
    </sheetView>
  </sheetViews>
  <sheetFormatPr baseColWidth="10" defaultColWidth="10.85546875" defaultRowHeight="11.25" customHeight="1"/>
  <cols>
    <col min="1" max="1" width="4.42578125" style="1" customWidth="1"/>
    <col min="2" max="2" width="21.2851562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7" style="1" customWidth="1"/>
    <col min="8" max="255" width="10.85546875" style="1" customWidth="1"/>
  </cols>
  <sheetData>
    <row r="1" spans="1:8" ht="15" customHeight="1">
      <c r="A1" s="2"/>
      <c r="B1" s="2"/>
      <c r="C1" s="2"/>
      <c r="D1" s="2"/>
      <c r="E1" s="2"/>
      <c r="F1" s="2"/>
      <c r="G1" s="2"/>
    </row>
    <row r="2" spans="1:8" ht="15" customHeight="1">
      <c r="A2" s="2"/>
      <c r="B2" s="2"/>
      <c r="C2" s="2"/>
      <c r="D2" s="2"/>
      <c r="E2" s="2"/>
      <c r="F2" s="2"/>
      <c r="G2" s="2"/>
    </row>
    <row r="3" spans="1:8" ht="15" customHeight="1">
      <c r="A3" s="2"/>
      <c r="B3" s="2"/>
      <c r="C3" s="2"/>
      <c r="D3" s="2"/>
      <c r="E3" s="2"/>
      <c r="F3" s="2"/>
      <c r="G3" s="2"/>
    </row>
    <row r="4" spans="1:8" ht="15" customHeight="1">
      <c r="A4" s="2"/>
      <c r="B4" s="2"/>
      <c r="C4" s="2"/>
      <c r="D4" s="2"/>
      <c r="E4" s="2"/>
      <c r="F4" s="2"/>
      <c r="G4" s="2"/>
    </row>
    <row r="5" spans="1:8" ht="15" customHeight="1">
      <c r="A5" s="2"/>
      <c r="B5" s="2"/>
      <c r="C5" s="2"/>
      <c r="D5" s="2"/>
      <c r="E5" s="2"/>
      <c r="F5" s="2"/>
      <c r="G5" s="2"/>
    </row>
    <row r="6" spans="1:8" ht="15" customHeight="1">
      <c r="A6" s="2"/>
      <c r="B6" s="2"/>
      <c r="C6" s="2"/>
      <c r="D6" s="2"/>
      <c r="E6" s="2"/>
      <c r="F6" s="2"/>
      <c r="G6" s="2"/>
    </row>
    <row r="7" spans="1:8" ht="15" customHeight="1">
      <c r="A7" s="2"/>
      <c r="B7" s="2"/>
      <c r="C7" s="2"/>
      <c r="D7" s="2"/>
      <c r="E7" s="2"/>
      <c r="F7" s="2"/>
      <c r="G7" s="2"/>
    </row>
    <row r="8" spans="1:8" ht="15" customHeight="1">
      <c r="A8" s="2"/>
      <c r="B8" s="61"/>
      <c r="C8" s="3"/>
      <c r="D8" s="2"/>
      <c r="E8" s="3"/>
      <c r="F8" s="3"/>
      <c r="G8" s="3"/>
    </row>
    <row r="9" spans="1:8" ht="12" customHeight="1">
      <c r="A9" s="17"/>
      <c r="B9" s="63" t="s">
        <v>0</v>
      </c>
      <c r="C9" s="64" t="s">
        <v>64</v>
      </c>
      <c r="D9" s="65"/>
      <c r="E9" s="150" t="s">
        <v>92</v>
      </c>
      <c r="F9" s="151"/>
      <c r="G9" s="66">
        <v>20000</v>
      </c>
      <c r="H9" s="52"/>
    </row>
    <row r="10" spans="1:8" ht="18" customHeight="1">
      <c r="A10" s="17"/>
      <c r="B10" s="62" t="s">
        <v>1</v>
      </c>
      <c r="C10" s="67" t="s">
        <v>65</v>
      </c>
      <c r="D10" s="65"/>
      <c r="E10" s="152" t="s">
        <v>2</v>
      </c>
      <c r="F10" s="153"/>
      <c r="G10" s="68" t="s">
        <v>68</v>
      </c>
    </row>
    <row r="11" spans="1:8" ht="18" customHeight="1">
      <c r="A11" s="17"/>
      <c r="B11" s="62" t="s">
        <v>3</v>
      </c>
      <c r="C11" s="64" t="s">
        <v>61</v>
      </c>
      <c r="D11" s="65"/>
      <c r="E11" s="154" t="s">
        <v>93</v>
      </c>
      <c r="F11" s="155"/>
      <c r="G11" s="66">
        <v>800</v>
      </c>
    </row>
    <row r="12" spans="1:8" ht="18" customHeight="1">
      <c r="A12" s="17"/>
      <c r="B12" s="62" t="s">
        <v>4</v>
      </c>
      <c r="C12" s="64" t="s">
        <v>66</v>
      </c>
      <c r="D12" s="65"/>
      <c r="E12" s="59" t="s">
        <v>5</v>
      </c>
      <c r="F12" s="60"/>
      <c r="G12" s="69">
        <f>+G11*G9</f>
        <v>16000000</v>
      </c>
    </row>
    <row r="13" spans="1:8" ht="18" customHeight="1">
      <c r="A13" s="17"/>
      <c r="B13" s="62" t="s">
        <v>6</v>
      </c>
      <c r="C13" s="64" t="s">
        <v>58</v>
      </c>
      <c r="D13" s="65"/>
      <c r="E13" s="152" t="s">
        <v>7</v>
      </c>
      <c r="F13" s="153"/>
      <c r="G13" s="70" t="s">
        <v>69</v>
      </c>
    </row>
    <row r="14" spans="1:8" ht="18" customHeight="1">
      <c r="A14" s="17"/>
      <c r="B14" s="62" t="s">
        <v>8</v>
      </c>
      <c r="C14" s="68" t="s">
        <v>67</v>
      </c>
      <c r="D14" s="65"/>
      <c r="E14" s="152" t="s">
        <v>9</v>
      </c>
      <c r="F14" s="153"/>
      <c r="G14" s="67" t="s">
        <v>110</v>
      </c>
    </row>
    <row r="15" spans="1:8" ht="18" customHeight="1">
      <c r="A15" s="17"/>
      <c r="B15" s="62" t="s">
        <v>10</v>
      </c>
      <c r="C15" s="71">
        <v>44531</v>
      </c>
      <c r="D15" s="65"/>
      <c r="E15" s="156" t="s">
        <v>11</v>
      </c>
      <c r="F15" s="157"/>
      <c r="G15" s="67" t="s">
        <v>70</v>
      </c>
    </row>
    <row r="16" spans="1:8" ht="12" customHeight="1">
      <c r="A16" s="2"/>
      <c r="B16" s="72"/>
      <c r="C16" s="73"/>
      <c r="D16" s="74"/>
      <c r="E16" s="75"/>
      <c r="F16" s="75"/>
      <c r="G16" s="76"/>
    </row>
    <row r="17" spans="1:12" ht="12" customHeight="1">
      <c r="A17" s="5"/>
      <c r="B17" s="146" t="s">
        <v>12</v>
      </c>
      <c r="C17" s="147"/>
      <c r="D17" s="147"/>
      <c r="E17" s="147"/>
      <c r="F17" s="147"/>
      <c r="G17" s="147"/>
    </row>
    <row r="18" spans="1:12" ht="12" customHeight="1">
      <c r="A18" s="2"/>
      <c r="B18" s="77"/>
      <c r="C18" s="78"/>
      <c r="D18" s="78"/>
      <c r="E18" s="78"/>
      <c r="F18" s="79"/>
      <c r="G18" s="79"/>
    </row>
    <row r="19" spans="1:12" ht="12" customHeight="1">
      <c r="A19" s="4"/>
      <c r="B19" s="80" t="s">
        <v>13</v>
      </c>
      <c r="C19" s="81"/>
      <c r="D19" s="82"/>
      <c r="E19" s="82"/>
      <c r="F19" s="82"/>
      <c r="G19" s="82"/>
    </row>
    <row r="20" spans="1:12" ht="24" customHeight="1">
      <c r="A20" s="5"/>
      <c r="B20" s="83" t="s">
        <v>14</v>
      </c>
      <c r="C20" s="83" t="s">
        <v>15</v>
      </c>
      <c r="D20" s="83" t="s">
        <v>16</v>
      </c>
      <c r="E20" s="83" t="s">
        <v>17</v>
      </c>
      <c r="F20" s="83" t="s">
        <v>18</v>
      </c>
      <c r="G20" s="83" t="s">
        <v>19</v>
      </c>
    </row>
    <row r="21" spans="1:12" ht="12.75" customHeight="1">
      <c r="A21" s="17"/>
      <c r="B21" s="84" t="s">
        <v>71</v>
      </c>
      <c r="C21" s="85" t="s">
        <v>20</v>
      </c>
      <c r="D21" s="85">
        <v>3</v>
      </c>
      <c r="E21" s="68" t="s">
        <v>100</v>
      </c>
      <c r="F21" s="69">
        <v>20000</v>
      </c>
      <c r="G21" s="69">
        <f>F21*D21</f>
        <v>60000</v>
      </c>
    </row>
    <row r="22" spans="1:12" ht="12.75" customHeight="1">
      <c r="A22" s="17"/>
      <c r="B22" s="84" t="s">
        <v>72</v>
      </c>
      <c r="C22" s="85" t="s">
        <v>20</v>
      </c>
      <c r="D22" s="85">
        <v>4</v>
      </c>
      <c r="E22" s="68" t="s">
        <v>59</v>
      </c>
      <c r="F22" s="69">
        <v>20000</v>
      </c>
      <c r="G22" s="69">
        <f t="shared" ref="G22" si="0">F22*D22</f>
        <v>80000</v>
      </c>
    </row>
    <row r="23" spans="1:12" ht="12.75" customHeight="1">
      <c r="A23" s="17"/>
      <c r="B23" s="88" t="s">
        <v>73</v>
      </c>
      <c r="C23" s="89" t="s">
        <v>20</v>
      </c>
      <c r="D23" s="89">
        <v>62</v>
      </c>
      <c r="E23" s="133" t="s">
        <v>59</v>
      </c>
      <c r="F23" s="134">
        <v>1800</v>
      </c>
      <c r="G23" s="134">
        <f>F23*D23</f>
        <v>111600</v>
      </c>
    </row>
    <row r="24" spans="1:12" ht="12.75" customHeight="1">
      <c r="A24" s="17"/>
      <c r="B24" s="84" t="s">
        <v>74</v>
      </c>
      <c r="C24" s="85" t="s">
        <v>20</v>
      </c>
      <c r="D24" s="85">
        <v>14</v>
      </c>
      <c r="E24" s="68" t="s">
        <v>60</v>
      </c>
      <c r="F24" s="69">
        <v>20000</v>
      </c>
      <c r="G24" s="69">
        <f t="shared" ref="G24:G27" si="1">F24*D24</f>
        <v>280000</v>
      </c>
      <c r="L24" s="137"/>
    </row>
    <row r="25" spans="1:12" ht="12.75" customHeight="1">
      <c r="A25" s="17"/>
      <c r="B25" s="84" t="s">
        <v>75</v>
      </c>
      <c r="C25" s="85" t="s">
        <v>20</v>
      </c>
      <c r="D25" s="85">
        <v>18</v>
      </c>
      <c r="E25" s="68" t="s">
        <v>101</v>
      </c>
      <c r="F25" s="69">
        <v>20000</v>
      </c>
      <c r="G25" s="69">
        <f t="shared" si="1"/>
        <v>360000</v>
      </c>
    </row>
    <row r="26" spans="1:12" ht="12.75" customHeight="1">
      <c r="A26" s="17"/>
      <c r="B26" s="84" t="s">
        <v>76</v>
      </c>
      <c r="C26" s="85" t="s">
        <v>20</v>
      </c>
      <c r="D26" s="85">
        <v>8</v>
      </c>
      <c r="E26" s="68" t="s">
        <v>102</v>
      </c>
      <c r="F26" s="69">
        <v>20000</v>
      </c>
      <c r="G26" s="69">
        <f t="shared" si="1"/>
        <v>160000</v>
      </c>
    </row>
    <row r="27" spans="1:12" ht="12.75" customHeight="1">
      <c r="A27" s="17"/>
      <c r="B27" s="84" t="s">
        <v>77</v>
      </c>
      <c r="C27" s="85" t="s">
        <v>20</v>
      </c>
      <c r="D27" s="85">
        <v>40</v>
      </c>
      <c r="E27" s="68" t="s">
        <v>103</v>
      </c>
      <c r="F27" s="69">
        <v>20000</v>
      </c>
      <c r="G27" s="69">
        <f t="shared" si="1"/>
        <v>800000</v>
      </c>
    </row>
    <row r="28" spans="1:12" ht="12.75" customHeight="1">
      <c r="A28" s="5"/>
      <c r="B28" s="46" t="s">
        <v>21</v>
      </c>
      <c r="C28" s="47"/>
      <c r="D28" s="47"/>
      <c r="E28" s="135"/>
      <c r="F28" s="135"/>
      <c r="G28" s="136">
        <f>SUM(G21:G27)</f>
        <v>1851600</v>
      </c>
    </row>
    <row r="29" spans="1:12" ht="12" customHeight="1">
      <c r="A29" s="2"/>
      <c r="B29" s="77"/>
      <c r="C29" s="159"/>
      <c r="D29" s="159"/>
      <c r="E29" s="79"/>
      <c r="F29" s="90"/>
      <c r="G29" s="90"/>
    </row>
    <row r="30" spans="1:12" ht="12" customHeight="1">
      <c r="A30" s="4"/>
      <c r="B30" s="91" t="s">
        <v>22</v>
      </c>
      <c r="C30" s="92"/>
      <c r="D30" s="93"/>
      <c r="E30" s="93"/>
      <c r="F30" s="94"/>
      <c r="G30" s="94"/>
    </row>
    <row r="31" spans="1:12" ht="24" customHeight="1">
      <c r="A31" s="4"/>
      <c r="B31" s="95" t="s">
        <v>14</v>
      </c>
      <c r="C31" s="96" t="s">
        <v>15</v>
      </c>
      <c r="D31" s="96" t="s">
        <v>16</v>
      </c>
      <c r="E31" s="95" t="s">
        <v>17</v>
      </c>
      <c r="F31" s="96" t="s">
        <v>18</v>
      </c>
      <c r="G31" s="95" t="s">
        <v>19</v>
      </c>
    </row>
    <row r="32" spans="1:12" ht="12" customHeight="1">
      <c r="A32" s="4"/>
      <c r="B32" s="97"/>
      <c r="C32" s="98"/>
      <c r="D32" s="98"/>
      <c r="E32" s="98"/>
      <c r="F32" s="99"/>
      <c r="G32" s="100"/>
    </row>
    <row r="33" spans="1:11" ht="12" customHeight="1">
      <c r="A33" s="4"/>
      <c r="B33" s="101" t="s">
        <v>23</v>
      </c>
      <c r="C33" s="102"/>
      <c r="D33" s="102"/>
      <c r="E33" s="102"/>
      <c r="F33" s="103"/>
      <c r="G33" s="104"/>
    </row>
    <row r="34" spans="1:11" ht="12" customHeight="1">
      <c r="A34" s="2"/>
      <c r="B34" s="105"/>
      <c r="C34" s="116"/>
      <c r="D34" s="116"/>
      <c r="E34" s="106"/>
      <c r="F34" s="107"/>
      <c r="G34" s="107"/>
    </row>
    <row r="35" spans="1:11" ht="12" customHeight="1">
      <c r="A35" s="4"/>
      <c r="B35" s="91" t="s">
        <v>24</v>
      </c>
      <c r="C35" s="92"/>
      <c r="D35" s="93"/>
      <c r="E35" s="93"/>
      <c r="F35" s="94"/>
      <c r="G35" s="94"/>
    </row>
    <row r="36" spans="1:11" ht="24" customHeight="1">
      <c r="A36" s="4"/>
      <c r="B36" s="108" t="s">
        <v>14</v>
      </c>
      <c r="C36" s="108" t="s">
        <v>15</v>
      </c>
      <c r="D36" s="108" t="s">
        <v>16</v>
      </c>
      <c r="E36" s="108" t="s">
        <v>17</v>
      </c>
      <c r="F36" s="109" t="s">
        <v>18</v>
      </c>
      <c r="G36" s="108" t="s">
        <v>19</v>
      </c>
    </row>
    <row r="37" spans="1:11" ht="12.75" customHeight="1">
      <c r="A37" s="17"/>
      <c r="B37" s="84" t="s">
        <v>25</v>
      </c>
      <c r="C37" s="89" t="s">
        <v>98</v>
      </c>
      <c r="D37" s="85">
        <v>0.4</v>
      </c>
      <c r="E37" s="86" t="s">
        <v>100</v>
      </c>
      <c r="F37" s="87">
        <v>125000</v>
      </c>
      <c r="G37" s="87">
        <f>F37*D37</f>
        <v>50000</v>
      </c>
    </row>
    <row r="38" spans="1:11" ht="12.75" customHeight="1">
      <c r="A38" s="17"/>
      <c r="B38" s="84" t="s">
        <v>105</v>
      </c>
      <c r="C38" s="89" t="s">
        <v>98</v>
      </c>
      <c r="D38" s="85">
        <v>0.4</v>
      </c>
      <c r="E38" s="86" t="s">
        <v>100</v>
      </c>
      <c r="F38" s="87">
        <v>80000</v>
      </c>
      <c r="G38" s="87">
        <f>F38*D38</f>
        <v>32000</v>
      </c>
    </row>
    <row r="39" spans="1:11" ht="12.75" customHeight="1">
      <c r="A39" s="17"/>
      <c r="B39" s="84" t="s">
        <v>104</v>
      </c>
      <c r="C39" s="89" t="s">
        <v>98</v>
      </c>
      <c r="D39" s="85">
        <v>0.8</v>
      </c>
      <c r="E39" s="86" t="s">
        <v>100</v>
      </c>
      <c r="F39" s="87">
        <v>80000</v>
      </c>
      <c r="G39" s="87">
        <f>F39*D39</f>
        <v>64000</v>
      </c>
    </row>
    <row r="40" spans="1:11" ht="12.75" customHeight="1">
      <c r="A40" s="4"/>
      <c r="B40" s="48" t="s">
        <v>26</v>
      </c>
      <c r="C40" s="49"/>
      <c r="D40" s="49"/>
      <c r="E40" s="49"/>
      <c r="F40" s="50"/>
      <c r="G40" s="51">
        <f>SUM(G37:G39)</f>
        <v>146000</v>
      </c>
    </row>
    <row r="41" spans="1:11" ht="12" customHeight="1">
      <c r="A41" s="2"/>
      <c r="B41" s="105"/>
      <c r="C41" s="116"/>
      <c r="D41" s="116"/>
      <c r="E41" s="106"/>
      <c r="F41" s="107"/>
      <c r="G41" s="107"/>
    </row>
    <row r="42" spans="1:11" ht="12" customHeight="1">
      <c r="A42" s="4"/>
      <c r="B42" s="91" t="s">
        <v>27</v>
      </c>
      <c r="C42" s="92"/>
      <c r="D42" s="93"/>
      <c r="E42" s="93"/>
      <c r="F42" s="94"/>
      <c r="G42" s="94"/>
    </row>
    <row r="43" spans="1:11" ht="24" customHeight="1">
      <c r="A43" s="4"/>
      <c r="B43" s="110" t="s">
        <v>28</v>
      </c>
      <c r="C43" s="110" t="s">
        <v>29</v>
      </c>
      <c r="D43" s="110" t="s">
        <v>30</v>
      </c>
      <c r="E43" s="110" t="s">
        <v>17</v>
      </c>
      <c r="F43" s="110" t="s">
        <v>18</v>
      </c>
      <c r="G43" s="110" t="s">
        <v>19</v>
      </c>
      <c r="K43" s="45"/>
    </row>
    <row r="44" spans="1:11" ht="12.75" customHeight="1">
      <c r="A44" s="5"/>
      <c r="B44" s="111" t="s">
        <v>78</v>
      </c>
      <c r="C44" s="85" t="s">
        <v>109</v>
      </c>
      <c r="D44" s="160">
        <v>25000</v>
      </c>
      <c r="E44" s="68" t="s">
        <v>106</v>
      </c>
      <c r="F44" s="66">
        <v>53</v>
      </c>
      <c r="G44" s="69">
        <f>+F44*D44</f>
        <v>1325000</v>
      </c>
      <c r="K44" s="45"/>
    </row>
    <row r="45" spans="1:11" ht="30" customHeight="1">
      <c r="A45" s="5"/>
      <c r="B45" s="158" t="s">
        <v>111</v>
      </c>
      <c r="C45" s="85" t="s">
        <v>112</v>
      </c>
      <c r="D45" s="160">
        <v>1</v>
      </c>
      <c r="E45" s="68" t="s">
        <v>106</v>
      </c>
      <c r="F45" s="66">
        <v>1100000</v>
      </c>
      <c r="G45" s="69">
        <f>+F45*D45</f>
        <v>1100000</v>
      </c>
      <c r="K45" s="45"/>
    </row>
    <row r="46" spans="1:11" ht="12.75" customHeight="1">
      <c r="A46" s="5"/>
      <c r="B46" s="112" t="s">
        <v>31</v>
      </c>
      <c r="C46" s="86"/>
      <c r="D46" s="161"/>
      <c r="E46" s="68"/>
      <c r="F46" s="139"/>
      <c r="G46" s="139"/>
      <c r="K46" s="45"/>
    </row>
    <row r="47" spans="1:11" ht="12.75" customHeight="1">
      <c r="A47" s="5"/>
      <c r="B47" s="113" t="s">
        <v>79</v>
      </c>
      <c r="C47" s="86" t="s">
        <v>80</v>
      </c>
      <c r="D47" s="162">
        <v>400</v>
      </c>
      <c r="E47" s="68" t="s">
        <v>107</v>
      </c>
      <c r="F47" s="139">
        <v>1300</v>
      </c>
      <c r="G47" s="139">
        <f>+F47*D47</f>
        <v>520000</v>
      </c>
      <c r="K47" s="45"/>
    </row>
    <row r="48" spans="1:11" ht="12.75" customHeight="1">
      <c r="A48" s="5"/>
      <c r="B48" s="113" t="s">
        <v>113</v>
      </c>
      <c r="C48" s="86" t="s">
        <v>80</v>
      </c>
      <c r="D48" s="162">
        <v>350</v>
      </c>
      <c r="E48" s="68" t="s">
        <v>108</v>
      </c>
      <c r="F48" s="139">
        <v>1500</v>
      </c>
      <c r="G48" s="139">
        <f t="shared" ref="G48:G49" si="2">+F48*D48</f>
        <v>525000</v>
      </c>
      <c r="K48" s="45"/>
    </row>
    <row r="49" spans="1:11" ht="12.75" customHeight="1">
      <c r="A49" s="5"/>
      <c r="B49" s="114" t="s">
        <v>81</v>
      </c>
      <c r="C49" s="115" t="s">
        <v>82</v>
      </c>
      <c r="D49" s="163">
        <v>9</v>
      </c>
      <c r="E49" s="68" t="s">
        <v>108</v>
      </c>
      <c r="F49" s="141">
        <v>16400</v>
      </c>
      <c r="G49" s="140">
        <f t="shared" si="2"/>
        <v>147600</v>
      </c>
      <c r="K49" s="45"/>
    </row>
    <row r="50" spans="1:11" ht="12.75" customHeight="1">
      <c r="A50" s="5"/>
      <c r="B50" s="112" t="s">
        <v>83</v>
      </c>
      <c r="C50" s="86"/>
      <c r="D50" s="161"/>
      <c r="E50" s="68"/>
      <c r="F50" s="139"/>
      <c r="G50" s="139"/>
      <c r="K50" s="45"/>
    </row>
    <row r="51" spans="1:11" ht="12.75" customHeight="1">
      <c r="A51" s="5"/>
      <c r="B51" s="114" t="s">
        <v>84</v>
      </c>
      <c r="C51" s="86" t="s">
        <v>85</v>
      </c>
      <c r="D51" s="161">
        <v>1</v>
      </c>
      <c r="E51" s="68" t="s">
        <v>108</v>
      </c>
      <c r="F51" s="139">
        <v>24000</v>
      </c>
      <c r="G51" s="139">
        <f t="shared" ref="G51:G53" si="3">+F51*D51</f>
        <v>24000</v>
      </c>
      <c r="K51" s="45"/>
    </row>
    <row r="52" spans="1:11" ht="12.75" customHeight="1">
      <c r="A52" s="5"/>
      <c r="B52" s="114" t="s">
        <v>86</v>
      </c>
      <c r="C52" s="86" t="s">
        <v>85</v>
      </c>
      <c r="D52" s="161">
        <v>1</v>
      </c>
      <c r="E52" s="68" t="s">
        <v>108</v>
      </c>
      <c r="F52" s="139">
        <v>57600</v>
      </c>
      <c r="G52" s="139">
        <f t="shared" si="3"/>
        <v>57600</v>
      </c>
      <c r="K52" s="45"/>
    </row>
    <row r="53" spans="1:11" ht="12.75" customHeight="1">
      <c r="A53" s="5"/>
      <c r="B53" s="113" t="s">
        <v>87</v>
      </c>
      <c r="C53" s="86" t="s">
        <v>85</v>
      </c>
      <c r="D53" s="161">
        <v>1</v>
      </c>
      <c r="E53" s="68" t="s">
        <v>108</v>
      </c>
      <c r="F53" s="139">
        <v>15800</v>
      </c>
      <c r="G53" s="139">
        <f t="shared" si="3"/>
        <v>15800</v>
      </c>
      <c r="K53" s="45"/>
    </row>
    <row r="54" spans="1:11" ht="12.75" customHeight="1">
      <c r="A54" s="5"/>
      <c r="B54" s="112" t="s">
        <v>62</v>
      </c>
      <c r="C54" s="86"/>
      <c r="D54" s="161"/>
      <c r="E54" s="68"/>
      <c r="F54" s="139"/>
      <c r="G54" s="139"/>
    </row>
    <row r="55" spans="1:11" ht="12.75" customHeight="1">
      <c r="A55" s="5"/>
      <c r="B55" s="114" t="s">
        <v>88</v>
      </c>
      <c r="C55" s="86" t="s">
        <v>80</v>
      </c>
      <c r="D55" s="161">
        <v>4</v>
      </c>
      <c r="E55" s="68" t="s">
        <v>108</v>
      </c>
      <c r="F55" s="139">
        <v>32500</v>
      </c>
      <c r="G55" s="139">
        <f t="shared" ref="G55" si="4">+F55*D55</f>
        <v>130000</v>
      </c>
    </row>
    <row r="56" spans="1:11" ht="12.75" customHeight="1">
      <c r="A56" s="5"/>
      <c r="B56" s="112" t="s">
        <v>63</v>
      </c>
      <c r="C56" s="86"/>
      <c r="D56" s="161"/>
      <c r="E56" s="68"/>
      <c r="F56" s="139"/>
      <c r="G56" s="139"/>
    </row>
    <row r="57" spans="1:11" ht="12.75" customHeight="1">
      <c r="A57" s="5"/>
      <c r="B57" s="114" t="s">
        <v>89</v>
      </c>
      <c r="C57" s="115" t="s">
        <v>82</v>
      </c>
      <c r="D57" s="164">
        <v>4</v>
      </c>
      <c r="E57" s="68" t="s">
        <v>108</v>
      </c>
      <c r="F57" s="139">
        <v>13000</v>
      </c>
      <c r="G57" s="139">
        <f>+F57*D57</f>
        <v>52000</v>
      </c>
    </row>
    <row r="58" spans="1:11" ht="12.75" customHeight="1">
      <c r="A58" s="5"/>
      <c r="B58" s="114" t="s">
        <v>90</v>
      </c>
      <c r="C58" s="115" t="s">
        <v>82</v>
      </c>
      <c r="D58" s="164">
        <v>2</v>
      </c>
      <c r="E58" s="68" t="s">
        <v>108</v>
      </c>
      <c r="F58" s="139">
        <v>28000</v>
      </c>
      <c r="G58" s="139">
        <f>+F58*D58</f>
        <v>56000</v>
      </c>
    </row>
    <row r="59" spans="1:11" ht="12.75" customHeight="1">
      <c r="A59" s="4"/>
      <c r="B59" s="101" t="s">
        <v>32</v>
      </c>
      <c r="C59" s="102"/>
      <c r="D59" s="102"/>
      <c r="E59" s="142"/>
      <c r="F59" s="142"/>
      <c r="G59" s="143">
        <f>SUM(G44:G58)</f>
        <v>3953000</v>
      </c>
    </row>
    <row r="60" spans="1:11" ht="12" customHeight="1">
      <c r="A60" s="2"/>
      <c r="B60" s="105"/>
      <c r="C60" s="116"/>
      <c r="D60" s="116"/>
      <c r="E60" s="116"/>
      <c r="F60" s="107"/>
      <c r="G60" s="107"/>
    </row>
    <row r="61" spans="1:11" ht="12" customHeight="1">
      <c r="A61" s="4"/>
      <c r="B61" s="91" t="s">
        <v>33</v>
      </c>
      <c r="C61" s="92"/>
      <c r="D61" s="93"/>
      <c r="E61" s="93"/>
      <c r="F61" s="94"/>
      <c r="G61" s="94"/>
    </row>
    <row r="62" spans="1:11" ht="24" customHeight="1">
      <c r="A62" s="4"/>
      <c r="B62" s="117" t="s">
        <v>34</v>
      </c>
      <c r="C62" s="110" t="s">
        <v>29</v>
      </c>
      <c r="D62" s="110" t="s">
        <v>30</v>
      </c>
      <c r="E62" s="117" t="s">
        <v>17</v>
      </c>
      <c r="F62" s="110" t="s">
        <v>18</v>
      </c>
      <c r="G62" s="117" t="s">
        <v>19</v>
      </c>
    </row>
    <row r="63" spans="1:11" ht="12.75" customHeight="1">
      <c r="A63" s="5"/>
      <c r="B63" s="118" t="s">
        <v>91</v>
      </c>
      <c r="C63" s="119" t="s">
        <v>99</v>
      </c>
      <c r="D63" s="164">
        <v>1</v>
      </c>
      <c r="E63" s="68" t="s">
        <v>108</v>
      </c>
      <c r="F63" s="140">
        <v>400000</v>
      </c>
      <c r="G63" s="140">
        <f>F63*D63</f>
        <v>400000</v>
      </c>
    </row>
    <row r="64" spans="1:11" ht="13.5" customHeight="1">
      <c r="A64" s="4"/>
      <c r="B64" s="48" t="s">
        <v>35</v>
      </c>
      <c r="C64" s="144"/>
      <c r="D64" s="144"/>
      <c r="E64" s="144"/>
      <c r="F64" s="144"/>
      <c r="G64" s="145">
        <f>SUM(G63:G63)</f>
        <v>400000</v>
      </c>
    </row>
    <row r="65" spans="1:7" ht="12" customHeight="1">
      <c r="A65" s="2"/>
      <c r="B65" s="120"/>
      <c r="C65" s="120"/>
      <c r="D65" s="120"/>
      <c r="E65" s="120"/>
      <c r="F65" s="121"/>
      <c r="G65" s="121"/>
    </row>
    <row r="66" spans="1:7" ht="12" customHeight="1">
      <c r="A66" s="17"/>
      <c r="B66" s="122" t="s">
        <v>36</v>
      </c>
      <c r="C66" s="123"/>
      <c r="D66" s="123"/>
      <c r="E66" s="123"/>
      <c r="F66" s="123"/>
      <c r="G66" s="124">
        <f>G28+G40+G59+G64+G33</f>
        <v>6350600</v>
      </c>
    </row>
    <row r="67" spans="1:7" ht="12" customHeight="1">
      <c r="A67" s="17"/>
      <c r="B67" s="125" t="s">
        <v>37</v>
      </c>
      <c r="C67" s="126"/>
      <c r="D67" s="126"/>
      <c r="E67" s="126"/>
      <c r="F67" s="126"/>
      <c r="G67" s="127">
        <f>G66*0.05</f>
        <v>317530</v>
      </c>
    </row>
    <row r="68" spans="1:7" ht="12" customHeight="1">
      <c r="A68" s="17"/>
      <c r="B68" s="128" t="s">
        <v>38</v>
      </c>
      <c r="C68" s="129"/>
      <c r="D68" s="129"/>
      <c r="E68" s="129"/>
      <c r="F68" s="129"/>
      <c r="G68" s="130">
        <f>G67+G66</f>
        <v>6668130</v>
      </c>
    </row>
    <row r="69" spans="1:7" ht="12" customHeight="1">
      <c r="A69" s="17"/>
      <c r="B69" s="125" t="s">
        <v>39</v>
      </c>
      <c r="C69" s="126"/>
      <c r="D69" s="126"/>
      <c r="E69" s="126"/>
      <c r="F69" s="126"/>
      <c r="G69" s="127">
        <f>G12</f>
        <v>16000000</v>
      </c>
    </row>
    <row r="70" spans="1:7" ht="12" customHeight="1">
      <c r="A70" s="17"/>
      <c r="B70" s="131" t="s">
        <v>40</v>
      </c>
      <c r="C70" s="132"/>
      <c r="D70" s="132"/>
      <c r="E70" s="132"/>
      <c r="F70" s="132"/>
      <c r="G70" s="138">
        <f>G69-G68</f>
        <v>9331870</v>
      </c>
    </row>
    <row r="71" spans="1:7" ht="12" customHeight="1">
      <c r="A71" s="17"/>
      <c r="B71" s="18" t="s">
        <v>41</v>
      </c>
      <c r="C71" s="19"/>
      <c r="D71" s="19"/>
      <c r="E71" s="19"/>
      <c r="F71" s="19"/>
      <c r="G71" s="14"/>
    </row>
    <row r="72" spans="1:7" ht="12.75" customHeight="1" thickBot="1">
      <c r="A72" s="17"/>
      <c r="B72" s="20"/>
      <c r="C72" s="19"/>
      <c r="D72" s="19"/>
      <c r="E72" s="19"/>
      <c r="F72" s="19"/>
      <c r="G72" s="14"/>
    </row>
    <row r="73" spans="1:7" ht="12" customHeight="1">
      <c r="A73" s="17"/>
      <c r="B73" s="32" t="s">
        <v>42</v>
      </c>
      <c r="C73" s="33"/>
      <c r="D73" s="33"/>
      <c r="E73" s="33"/>
      <c r="F73" s="34"/>
      <c r="G73" s="14"/>
    </row>
    <row r="74" spans="1:7" ht="12" customHeight="1">
      <c r="A74" s="17"/>
      <c r="B74" s="35" t="s">
        <v>43</v>
      </c>
      <c r="C74" s="16"/>
      <c r="D74" s="16"/>
      <c r="E74" s="16"/>
      <c r="F74" s="36"/>
      <c r="G74" s="14"/>
    </row>
    <row r="75" spans="1:7" ht="12" customHeight="1">
      <c r="A75" s="17"/>
      <c r="B75" s="35" t="s">
        <v>44</v>
      </c>
      <c r="C75" s="16"/>
      <c r="D75" s="16"/>
      <c r="E75" s="16"/>
      <c r="F75" s="36"/>
      <c r="G75" s="14"/>
    </row>
    <row r="76" spans="1:7" ht="12" customHeight="1">
      <c r="A76" s="17"/>
      <c r="B76" s="35" t="s">
        <v>45</v>
      </c>
      <c r="C76" s="16"/>
      <c r="D76" s="16"/>
      <c r="E76" s="16"/>
      <c r="F76" s="36"/>
      <c r="G76" s="14"/>
    </row>
    <row r="77" spans="1:7" ht="12" customHeight="1">
      <c r="A77" s="17"/>
      <c r="B77" s="35" t="s">
        <v>46</v>
      </c>
      <c r="C77" s="16"/>
      <c r="D77" s="16"/>
      <c r="E77" s="16"/>
      <c r="F77" s="36"/>
      <c r="G77" s="14"/>
    </row>
    <row r="78" spans="1:7" ht="12" customHeight="1">
      <c r="A78" s="17"/>
      <c r="B78" s="35" t="s">
        <v>47</v>
      </c>
      <c r="C78" s="16"/>
      <c r="D78" s="16"/>
      <c r="E78" s="16"/>
      <c r="F78" s="36"/>
      <c r="G78" s="14"/>
    </row>
    <row r="79" spans="1:7" ht="12.75" customHeight="1" thickBot="1">
      <c r="A79" s="17"/>
      <c r="B79" s="37" t="s">
        <v>48</v>
      </c>
      <c r="C79" s="38"/>
      <c r="D79" s="38"/>
      <c r="E79" s="38"/>
      <c r="F79" s="39"/>
      <c r="G79" s="14"/>
    </row>
    <row r="80" spans="1:7" ht="12.75" customHeight="1">
      <c r="A80" s="17"/>
      <c r="B80" s="30"/>
      <c r="C80" s="16"/>
      <c r="D80" s="16"/>
      <c r="E80" s="16"/>
      <c r="F80" s="16"/>
      <c r="G80" s="14"/>
    </row>
    <row r="81" spans="1:7" ht="15" customHeight="1" thickBot="1">
      <c r="A81" s="17"/>
      <c r="B81" s="148" t="s">
        <v>49</v>
      </c>
      <c r="C81" s="149"/>
      <c r="D81" s="29"/>
      <c r="E81" s="7"/>
      <c r="F81" s="7"/>
      <c r="G81" s="14"/>
    </row>
    <row r="82" spans="1:7" ht="12" customHeight="1">
      <c r="A82" s="17"/>
      <c r="B82" s="22" t="s">
        <v>34</v>
      </c>
      <c r="C82" s="8" t="s">
        <v>97</v>
      </c>
      <c r="D82" s="23" t="s">
        <v>50</v>
      </c>
      <c r="E82" s="7"/>
      <c r="F82" s="7"/>
      <c r="G82" s="14"/>
    </row>
    <row r="83" spans="1:7" ht="12" customHeight="1">
      <c r="A83" s="17"/>
      <c r="B83" s="24" t="s">
        <v>51</v>
      </c>
      <c r="C83" s="9">
        <f>+G28</f>
        <v>1851600</v>
      </c>
      <c r="D83" s="25">
        <f>(C83/C89)</f>
        <v>0.27767904944864602</v>
      </c>
      <c r="E83" s="7"/>
      <c r="F83" s="7"/>
      <c r="G83" s="14"/>
    </row>
    <row r="84" spans="1:7" ht="12" customHeight="1">
      <c r="A84" s="17"/>
      <c r="B84" s="24" t="s">
        <v>52</v>
      </c>
      <c r="C84" s="10">
        <f>+G33</f>
        <v>0</v>
      </c>
      <c r="D84" s="25">
        <f>(C84/C89)</f>
        <v>0</v>
      </c>
      <c r="E84" s="7"/>
      <c r="F84" s="7"/>
      <c r="G84" s="14"/>
    </row>
    <row r="85" spans="1:7" ht="12" customHeight="1">
      <c r="A85" s="17"/>
      <c r="B85" s="24" t="s">
        <v>53</v>
      </c>
      <c r="C85" s="9">
        <f>+G40</f>
        <v>146000</v>
      </c>
      <c r="D85" s="25">
        <f>(C85/C89)</f>
        <v>2.1895194004915922E-2</v>
      </c>
      <c r="E85" s="7"/>
      <c r="F85" s="7"/>
      <c r="G85" s="14"/>
    </row>
    <row r="86" spans="1:7" ht="12" customHeight="1">
      <c r="A86" s="17"/>
      <c r="B86" s="24" t="s">
        <v>28</v>
      </c>
      <c r="C86" s="9">
        <f>+G59</f>
        <v>3953000</v>
      </c>
      <c r="D86" s="25">
        <f>(C86/C89)</f>
        <v>0.59281987603720987</v>
      </c>
      <c r="E86" s="7"/>
      <c r="F86" s="7"/>
      <c r="G86" s="14"/>
    </row>
    <row r="87" spans="1:7" ht="12" customHeight="1">
      <c r="A87" s="17"/>
      <c r="B87" s="24" t="s">
        <v>54</v>
      </c>
      <c r="C87" s="11">
        <f>+G64</f>
        <v>400000</v>
      </c>
      <c r="D87" s="25">
        <f>(C87/C89)</f>
        <v>5.9986832890180607E-2</v>
      </c>
      <c r="E87" s="13"/>
      <c r="F87" s="13"/>
      <c r="G87" s="14"/>
    </row>
    <row r="88" spans="1:7" ht="12" customHeight="1">
      <c r="A88" s="17"/>
      <c r="B88" s="24" t="s">
        <v>55</v>
      </c>
      <c r="C88" s="11">
        <f>+G67</f>
        <v>317530</v>
      </c>
      <c r="D88" s="25">
        <f>(C88/C89)</f>
        <v>4.7619047619047616E-2</v>
      </c>
      <c r="E88" s="13"/>
      <c r="F88" s="13"/>
      <c r="G88" s="14"/>
    </row>
    <row r="89" spans="1:7" ht="12.75" customHeight="1" thickBot="1">
      <c r="A89" s="17"/>
      <c r="B89" s="26" t="s">
        <v>56</v>
      </c>
      <c r="C89" s="27">
        <f>SUM(C83:C88)</f>
        <v>6668130</v>
      </c>
      <c r="D89" s="28">
        <f>SUM(D83:D88)</f>
        <v>1</v>
      </c>
      <c r="E89" s="13"/>
      <c r="F89" s="13"/>
      <c r="G89" s="14"/>
    </row>
    <row r="90" spans="1:7" ht="12" customHeight="1">
      <c r="A90" s="17"/>
      <c r="B90" s="20"/>
      <c r="C90" s="19"/>
      <c r="D90" s="19"/>
      <c r="E90" s="19"/>
      <c r="F90" s="19"/>
      <c r="G90" s="14"/>
    </row>
    <row r="91" spans="1:7" ht="12.75" customHeight="1">
      <c r="A91" s="17"/>
      <c r="B91" s="21"/>
      <c r="C91" s="19"/>
      <c r="D91" s="19"/>
      <c r="E91" s="19"/>
      <c r="F91" s="19"/>
      <c r="G91" s="14"/>
    </row>
    <row r="92" spans="1:7" ht="12" customHeight="1" thickBot="1">
      <c r="A92" s="6"/>
      <c r="B92" s="41"/>
      <c r="C92" s="42" t="s">
        <v>95</v>
      </c>
      <c r="D92" s="43"/>
      <c r="E92" s="44"/>
      <c r="F92" s="12"/>
      <c r="G92" s="14"/>
    </row>
    <row r="93" spans="1:7" ht="12" customHeight="1">
      <c r="A93" s="17"/>
      <c r="B93" s="53" t="s">
        <v>96</v>
      </c>
      <c r="C93" s="55">
        <v>19000</v>
      </c>
      <c r="D93" s="55">
        <v>20000</v>
      </c>
      <c r="E93" s="56">
        <v>21000</v>
      </c>
      <c r="F93" s="40"/>
      <c r="G93" s="15"/>
    </row>
    <row r="94" spans="1:7" ht="12.75" customHeight="1" thickBot="1">
      <c r="A94" s="17"/>
      <c r="B94" s="54" t="s">
        <v>94</v>
      </c>
      <c r="C94" s="57">
        <f>(G68/C93)</f>
        <v>350.95421052631576</v>
      </c>
      <c r="D94" s="57">
        <f>(G68/D93)</f>
        <v>333.40649999999999</v>
      </c>
      <c r="E94" s="58">
        <f>(G68/E93)</f>
        <v>317.52999999999997</v>
      </c>
      <c r="F94" s="40"/>
      <c r="G94" s="15"/>
    </row>
    <row r="95" spans="1:7" ht="15.6" customHeight="1">
      <c r="A95" s="17"/>
      <c r="B95" s="31" t="s">
        <v>57</v>
      </c>
      <c r="C95" s="16"/>
      <c r="D95" s="16"/>
      <c r="E95" s="16"/>
      <c r="F95" s="16"/>
      <c r="G95" s="16"/>
    </row>
  </sheetData>
  <mergeCells count="8">
    <mergeCell ref="B17:G17"/>
    <mergeCell ref="B81:C81"/>
    <mergeCell ref="E9:F9"/>
    <mergeCell ref="E10:F10"/>
    <mergeCell ref="E11:F11"/>
    <mergeCell ref="E13:F13"/>
    <mergeCell ref="E14:F14"/>
    <mergeCell ref="E15:F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Repollo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BENI LAGOS ANA MARIA</cp:lastModifiedBy>
  <dcterms:created xsi:type="dcterms:W3CDTF">2020-11-27T12:49:26Z</dcterms:created>
  <dcterms:modified xsi:type="dcterms:W3CDTF">2022-07-04T16:28:54Z</dcterms:modified>
</cp:coreProperties>
</file>