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SAN VICENTE\A JUNIO\"/>
    </mc:Choice>
  </mc:AlternateContent>
  <bookViews>
    <workbookView xWindow="1845" yWindow="0" windowWidth="14865" windowHeight="9315"/>
  </bookViews>
  <sheets>
    <sheet name="Sandia Tunel" sheetId="1" r:id="rId1"/>
  </sheet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60" i="1" l="1"/>
  <c r="G58" i="1"/>
  <c r="G77" i="1" l="1"/>
  <c r="G76" i="1"/>
  <c r="G75" i="1"/>
  <c r="G74" i="1"/>
  <c r="G73" i="1"/>
  <c r="G72" i="1"/>
  <c r="G67" i="1"/>
  <c r="G66" i="1"/>
  <c r="G64" i="1"/>
  <c r="G63" i="1"/>
  <c r="G62" i="1"/>
  <c r="G56" i="1"/>
  <c r="G54" i="1"/>
  <c r="G53" i="1"/>
  <c r="G52" i="1"/>
  <c r="G50" i="1"/>
  <c r="G45" i="1"/>
  <c r="G44" i="1"/>
  <c r="D43" i="1"/>
  <c r="G43" i="1" s="1"/>
  <c r="G42" i="1"/>
  <c r="G41" i="1"/>
  <c r="G40" i="1"/>
  <c r="G30" i="1"/>
  <c r="G29" i="1"/>
  <c r="G28" i="1"/>
  <c r="G27" i="1"/>
  <c r="G26" i="1"/>
  <c r="G25" i="1"/>
  <c r="G24" i="1"/>
  <c r="G23" i="1"/>
  <c r="G22" i="1"/>
  <c r="G21" i="1"/>
  <c r="G11" i="1"/>
  <c r="G83" i="1" s="1"/>
  <c r="G35" i="1"/>
  <c r="G20" i="1"/>
  <c r="G78" i="1" l="1"/>
  <c r="G31" i="1"/>
  <c r="G46" i="1"/>
  <c r="C102" i="1" s="1"/>
  <c r="G68" i="1"/>
  <c r="C103" i="1" s="1"/>
  <c r="C100" i="1" l="1"/>
  <c r="G36" i="1"/>
  <c r="G80" i="1" s="1"/>
  <c r="G81" i="1" s="1"/>
  <c r="G82" i="1" s="1"/>
  <c r="C104" i="1"/>
  <c r="C101" i="1" l="1"/>
  <c r="C105" i="1" l="1"/>
  <c r="C106" i="1" s="1"/>
  <c r="D101" i="1" s="1"/>
  <c r="E111" i="1"/>
  <c r="D103" i="1" l="1"/>
  <c r="D102" i="1"/>
  <c r="D100" i="1"/>
  <c r="D104" i="1"/>
  <c r="C111" i="1"/>
  <c r="G84" i="1"/>
  <c r="D111" i="1"/>
  <c r="D105" i="1"/>
  <c r="D106" i="1" l="1"/>
</calcChain>
</file>

<file path=xl/sharedStrings.xml><?xml version="1.0" encoding="utf-8"?>
<sst xmlns="http://schemas.openxmlformats.org/spreadsheetml/2006/main" count="211" uniqueCount="139">
  <si>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</si>
  <si>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</si>
  <si>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</si>
  <si>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</si>
  <si>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</si>
  <si>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</si>
  <si>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</si>
  <si>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</si>
  <si>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</si>
  <si>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</si>
  <si>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</si>
  <si>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</si>
  <si>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</si>
  <si>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</si>
  <si>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</si>
  <si>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</si>
  <si>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</si>
  <si>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</si>
  <si>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</si>
  <si>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</si>
  <si>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</si>
  <si>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</si>
  <si>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</si>
  <si>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</si>
  <si>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</si>
  <si>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</si>
  <si>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JM</t>
  </si>
  <si>
    <t>Aradura</t>
  </si>
  <si>
    <t>Subtotal Costo Maquinaria</t>
  </si>
  <si>
    <t>INSUMOS</t>
  </si>
  <si>
    <t>Insumos</t>
  </si>
  <si>
    <t>Unidad (Kg/l/u)</t>
  </si>
  <si>
    <t>Cantidad (Kg/l/u)</t>
  </si>
  <si>
    <t>FERTILIZANTES</t>
  </si>
  <si>
    <t>kg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</si>
  <si>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</si>
  <si>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</si>
  <si>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</si>
  <si>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</si>
  <si>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</si>
  <si>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</si>
  <si>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</si>
  <si>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</si>
  <si>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</si>
  <si>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</si>
  <si>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</si>
  <si>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Calibri"/>
        <family val="2"/>
      </rPr>
      <t>Fuente</t>
    </r>
    <r>
      <rPr>
        <sz val="8"/>
        <color indexed="8"/>
        <rFont val="Calibri"/>
        <family val="2"/>
      </rPr>
      <t>: INDAP</t>
    </r>
  </si>
  <si>
    <r>
      <rPr>
        <b/>
        <u/>
        <sz val="7"/>
        <color indexed="8"/>
        <rFont val="Calibri"/>
        <family val="2"/>
      </rPr>
      <t>Notas</t>
    </r>
    <r>
      <rPr>
        <b/>
        <sz val="7"/>
        <color indexed="8"/>
        <rFont val="Calibri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</si>
  <si>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</si>
  <si>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</si>
  <si>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</si>
  <si>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</si>
  <si>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</si>
  <si>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</si>
  <si>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</si>
  <si>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</si>
  <si>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</si>
  <si>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</si>
  <si>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</si>
  <si>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</si>
  <si>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</si>
  <si>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</si>
  <si>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</si>
  <si>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JA</t>
  </si>
  <si>
    <t>San Vicente</t>
  </si>
  <si>
    <t>Todas</t>
  </si>
  <si>
    <t>Heladas, lluvias</t>
  </si>
  <si>
    <t>Colocar mulch</t>
  </si>
  <si>
    <t>Julio - Agosto</t>
  </si>
  <si>
    <t>Agosto - Septiembre</t>
  </si>
  <si>
    <t>Manejo de túneles</t>
  </si>
  <si>
    <t>Octubre</t>
  </si>
  <si>
    <t>Septiembre - Noviembre</t>
  </si>
  <si>
    <t>Octubre - Noviembre</t>
  </si>
  <si>
    <t>Aplicación de pesticidas</t>
  </si>
  <si>
    <t>Cosecha y carga</t>
  </si>
  <si>
    <t>Corrida surco</t>
  </si>
  <si>
    <t>Septiembre</t>
  </si>
  <si>
    <t>Rastraje</t>
  </si>
  <si>
    <t>Septiembre - Diciembre</t>
  </si>
  <si>
    <t>Tractoelevador</t>
  </si>
  <si>
    <t>c/u</t>
  </si>
  <si>
    <t>Mezcla hortalicera</t>
  </si>
  <si>
    <t>Urea granulada</t>
  </si>
  <si>
    <t>Nitrato de potasio</t>
  </si>
  <si>
    <t>FUNGICIDAS</t>
  </si>
  <si>
    <t>lt</t>
  </si>
  <si>
    <t>Rendimiento (unid./hà)</t>
  </si>
  <si>
    <t>Costo unitario ($/unid.) (*)</t>
  </si>
  <si>
    <t>SANDIA TUNEL</t>
  </si>
  <si>
    <t>Delta, Katira</t>
  </si>
  <si>
    <t xml:space="preserve">Diciembre - Enero </t>
  </si>
  <si>
    <t>Lib. B. O'Higgins</t>
  </si>
  <si>
    <t>mercado mayorista</t>
  </si>
  <si>
    <t>Diciembre - Enero</t>
  </si>
  <si>
    <t>Riego de pre-plantación</t>
  </si>
  <si>
    <t>Transplante</t>
  </si>
  <si>
    <t>Septiembre - Octubre</t>
  </si>
  <si>
    <t>Colocación de túneles/arcos</t>
  </si>
  <si>
    <t>Retiro de túneles</t>
  </si>
  <si>
    <t>Aplicación de fertilizante</t>
  </si>
  <si>
    <t>Riegos</t>
  </si>
  <si>
    <t>Limpia manual</t>
  </si>
  <si>
    <t>Octubre -  Diciembre</t>
  </si>
  <si>
    <t>Colocación de mulch</t>
  </si>
  <si>
    <t>Melgadura y acequiadura</t>
  </si>
  <si>
    <t>PLANTINES</t>
  </si>
  <si>
    <t>Colmenas</t>
  </si>
  <si>
    <t>Plástico para túnel</t>
  </si>
  <si>
    <t>Manta térmica</t>
  </si>
  <si>
    <t>m2</t>
  </si>
  <si>
    <t>Plástico para mulch</t>
  </si>
  <si>
    <t>Flete</t>
  </si>
  <si>
    <t>Enero-Febrero</t>
  </si>
  <si>
    <t>Derecho de ingreso a la feria</t>
  </si>
  <si>
    <t>ESCENARIOS COSTO UNITARIO  ($/un.)</t>
  </si>
  <si>
    <t>RENDIMIENTO (un./Há.)</t>
  </si>
  <si>
    <t>PRECIO ESPERADO ($/un.)</t>
  </si>
  <si>
    <t>agosto</t>
  </si>
  <si>
    <t>septiembre</t>
  </si>
  <si>
    <t xml:space="preserve">6. Marco de Plantación 3mts x 1mts </t>
  </si>
  <si>
    <t>7. El  costo de la mano de obra incluye impuestos e  imposiciones</t>
  </si>
  <si>
    <t>Aliette 80% WP</t>
  </si>
  <si>
    <t>Agosto</t>
  </si>
  <si>
    <t>diciembre-enero</t>
  </si>
  <si>
    <t>Paraquat 276 sl</t>
  </si>
  <si>
    <t>Trigard 75 wp</t>
  </si>
  <si>
    <t>Zero 5 EC</t>
  </si>
  <si>
    <t>Vertimec 018 EC</t>
  </si>
  <si>
    <t>Nemastop</t>
  </si>
  <si>
    <t>NEMATICIDA</t>
  </si>
  <si>
    <t>Nemacur 240 CS</t>
  </si>
  <si>
    <t>octubre</t>
  </si>
  <si>
    <t>Frutaliv</t>
  </si>
  <si>
    <t>sept-nov</t>
  </si>
  <si>
    <t>ABONO FOLIAR</t>
  </si>
  <si>
    <t>8. Entrega en Lo Valledor</t>
  </si>
  <si>
    <t>9. Recomendación es solo referencial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</si>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</sst>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1" formatCode="_ * #,##0_ ;_ * \-#,##0_ ;_ * &quot;-&quot;_ ;_ @_ "/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22" x14ac:knownFonts="1">
    <font>
      <sz val="11"/>
      <color indexed="8"/>
      <name val="Calibri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sz val="8"/>
      <color indexed="8"/>
      <name val="Arial Narrow"/>
      <family val="2"/>
    </font>
    <font>
      <sz val="9"/>
      <color indexed="8"/>
      <name val="Arial Narrow"/>
      <family val="2"/>
    </font>
    <font>
      <b/>
      <i/>
      <sz val="9"/>
      <color indexed="9"/>
      <name val="Calibri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9"/>
      <color indexed="9"/>
      <name val="Arial Narrow"/>
      <family val="2"/>
    </font>
    <font>
      <b/>
      <sz val="7"/>
      <color indexed="9"/>
      <name val="Calibri"/>
      <family val="2"/>
    </font>
    <font>
      <u/>
      <sz val="8"/>
      <color indexed="8"/>
      <name val="Calibri"/>
      <family val="2"/>
    </font>
    <font>
      <sz val="8"/>
      <color indexed="8"/>
      <name val="Calibri"/>
      <family val="2"/>
    </font>
    <font>
      <b/>
      <sz val="7"/>
      <color indexed="8"/>
      <name val="Calibri"/>
      <family val="2"/>
    </font>
    <font>
      <b/>
      <u/>
      <sz val="7"/>
      <color indexed="8"/>
      <name val="Calibri"/>
      <family val="2"/>
    </font>
    <font>
      <sz val="7"/>
      <color indexed="8"/>
      <name val="Calibri"/>
      <family val="2"/>
    </font>
    <font>
      <sz val="8"/>
      <color indexed="9"/>
      <name val="Calibri"/>
      <family val="2"/>
    </font>
    <font>
      <b/>
      <sz val="9"/>
      <color indexed="8"/>
      <name val="Calibri"/>
      <family val="2"/>
    </font>
    <font>
      <b/>
      <sz val="7"/>
      <color indexed="15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b/>
      <sz val="10"/>
      <color indexed="9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6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0" fontId="19" fillId="0" borderId="22"/>
    <xf numFmtId="41" fontId="20" fillId="0" borderId="0" applyFont="0" applyFill="0" applyBorder="0" applyAlignment="0" applyProtection="0"/>
  </cellStyleXfs>
  <cellXfs count="15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49" fontId="1" fillId="3" borderId="5" xfId="0" applyNumberFormat="1" applyFont="1" applyFill="1" applyBorder="1" applyAlignment="1">
      <alignment vertical="center" wrapText="1"/>
    </xf>
    <xf numFmtId="49" fontId="2" fillId="2" borderId="6" xfId="0" applyNumberFormat="1" applyFont="1" applyFill="1" applyBorder="1" applyAlignment="1">
      <alignment horizontal="right"/>
    </xf>
    <xf numFmtId="0" fontId="2" fillId="2" borderId="7" xfId="0" applyFont="1" applyFill="1" applyBorder="1" applyAlignment="1"/>
    <xf numFmtId="3" fontId="2" fillId="2" borderId="6" xfId="0" applyNumberFormat="1" applyFont="1" applyFill="1" applyBorder="1" applyAlignment="1"/>
    <xf numFmtId="49" fontId="4" fillId="2" borderId="5" xfId="0" applyNumberFormat="1" applyFont="1" applyFill="1" applyBorder="1" applyAlignment="1">
      <alignment vertical="center" wrapText="1"/>
    </xf>
    <xf numFmtId="0" fontId="5" fillId="2" borderId="7" xfId="0" applyFont="1" applyFill="1" applyBorder="1" applyAlignment="1"/>
    <xf numFmtId="49" fontId="4" fillId="2" borderId="6" xfId="0" applyNumberFormat="1" applyFont="1" applyFill="1" applyBorder="1" applyAlignment="1">
      <alignment horizontal="right"/>
    </xf>
    <xf numFmtId="49" fontId="4" fillId="2" borderId="6" xfId="0" applyNumberFormat="1" applyFont="1" applyFill="1" applyBorder="1" applyAlignment="1">
      <alignment horizontal="right"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3" fontId="4" fillId="2" borderId="6" xfId="0" applyNumberFormat="1" applyFont="1" applyFill="1" applyBorder="1" applyAlignment="1">
      <alignment horizontal="right" wrapText="1"/>
    </xf>
    <xf numFmtId="0" fontId="2" fillId="2" borderId="8" xfId="0" applyFont="1" applyFill="1" applyBorder="1" applyAlignment="1">
      <alignment wrapText="1"/>
    </xf>
    <xf numFmtId="14" fontId="2" fillId="2" borderId="9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9" xfId="0" applyFont="1" applyFill="1" applyBorder="1" applyAlignment="1"/>
    <xf numFmtId="0" fontId="2" fillId="2" borderId="9" xfId="0" applyFont="1" applyFill="1" applyBorder="1" applyAlignment="1">
      <alignment horizontal="justify" wrapText="1"/>
    </xf>
    <xf numFmtId="0" fontId="0" fillId="2" borderId="10" xfId="0" applyFont="1" applyFill="1" applyBorder="1" applyAlignment="1"/>
    <xf numFmtId="0" fontId="2" fillId="2" borderId="11" xfId="0" applyFont="1" applyFill="1" applyBorder="1" applyAlignment="1"/>
    <xf numFmtId="0" fontId="2" fillId="2" borderId="12" xfId="0" applyFont="1" applyFill="1" applyBorder="1" applyAlignment="1">
      <alignment horizontal="left"/>
    </xf>
    <xf numFmtId="0" fontId="2" fillId="2" borderId="12" xfId="0" applyFont="1" applyFill="1" applyBorder="1" applyAlignment="1"/>
    <xf numFmtId="49" fontId="1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1" fillId="3" borderId="6" xfId="0" applyNumberFormat="1" applyFont="1" applyFill="1" applyBorder="1" applyAlignment="1">
      <alignment horizontal="center" vertical="center" wrapText="1"/>
    </xf>
    <xf numFmtId="49" fontId="4" fillId="2" borderId="6" xfId="0" applyNumberFormat="1" applyFont="1" applyFill="1" applyBorder="1" applyAlignment="1">
      <alignment horizontal="center" wrapText="1"/>
    </xf>
    <xf numFmtId="0" fontId="4" fillId="2" borderId="6" xfId="0" applyNumberFormat="1" applyFont="1" applyFill="1" applyBorder="1" applyAlignment="1">
      <alignment wrapText="1"/>
    </xf>
    <xf numFmtId="49" fontId="7" fillId="3" borderId="6" xfId="0" applyNumberFormat="1" applyFont="1" applyFill="1" applyBorder="1" applyAlignment="1">
      <alignment vertical="center"/>
    </xf>
    <xf numFmtId="0" fontId="7" fillId="3" borderId="6" xfId="0" applyFont="1" applyFill="1" applyBorder="1" applyAlignment="1">
      <alignment horizontal="center" vertical="center"/>
    </xf>
    <xf numFmtId="0" fontId="7" fillId="3" borderId="6" xfId="0" applyFont="1" applyFill="1" applyBorder="1" applyAlignment="1">
      <alignment vertical="center"/>
    </xf>
    <xf numFmtId="3" fontId="7" fillId="3" borderId="6" xfId="0" applyNumberFormat="1" applyFont="1" applyFill="1" applyBorder="1" applyAlignment="1">
      <alignment vertical="center"/>
    </xf>
    <xf numFmtId="3" fontId="2" fillId="2" borderId="12" xfId="0" applyNumberFormat="1" applyFont="1" applyFill="1" applyBorder="1" applyAlignment="1"/>
    <xf numFmtId="49" fontId="1" fillId="5" borderId="15" xfId="0" applyNumberFormat="1" applyFont="1" applyFill="1" applyBorder="1" applyAlignment="1">
      <alignment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1" fillId="3" borderId="15" xfId="0" applyNumberFormat="1" applyFont="1" applyFill="1" applyBorder="1" applyAlignment="1">
      <alignment horizontal="center" vertical="center"/>
    </xf>
    <xf numFmtId="49" fontId="1" fillId="3" borderId="15" xfId="0" applyNumberFormat="1" applyFont="1" applyFill="1" applyBorder="1" applyAlignment="1">
      <alignment horizontal="center" vertical="center" wrapText="1"/>
    </xf>
    <xf numFmtId="49" fontId="3" fillId="3" borderId="15" xfId="0" applyNumberFormat="1" applyFont="1" applyFill="1" applyBorder="1" applyAlignment="1">
      <alignment vertical="center"/>
    </xf>
    <xf numFmtId="0" fontId="3" fillId="3" borderId="15" xfId="0" applyFont="1" applyFill="1" applyBorder="1" applyAlignment="1">
      <alignment horizontal="center" vertical="center"/>
    </xf>
    <xf numFmtId="0" fontId="3" fillId="3" borderId="15" xfId="0" applyFont="1" applyFill="1" applyBorder="1" applyAlignment="1">
      <alignment vertical="center"/>
    </xf>
    <xf numFmtId="0" fontId="2" fillId="2" borderId="17" xfId="0" applyFont="1" applyFill="1" applyBorder="1" applyAlignment="1"/>
    <xf numFmtId="0" fontId="2" fillId="2" borderId="18" xfId="0" applyFont="1" applyFill="1" applyBorder="1" applyAlignment="1"/>
    <xf numFmtId="3" fontId="2" fillId="2" borderId="18" xfId="0" applyNumberFormat="1" applyFont="1" applyFill="1" applyBorder="1" applyAlignment="1"/>
    <xf numFmtId="49" fontId="1" fillId="3" borderId="13" xfId="0" applyNumberFormat="1" applyFont="1" applyFill="1" applyBorder="1" applyAlignment="1">
      <alignment horizontal="center" vertical="center"/>
    </xf>
    <xf numFmtId="49" fontId="1" fillId="3" borderId="13" xfId="0" applyNumberFormat="1" applyFont="1" applyFill="1" applyBorder="1" applyAlignment="1">
      <alignment horizontal="center" vertical="center" wrapText="1"/>
    </xf>
    <xf numFmtId="49" fontId="7" fillId="3" borderId="15" xfId="0" applyNumberFormat="1" applyFont="1" applyFill="1" applyBorder="1" applyAlignment="1">
      <alignment vertical="center"/>
    </xf>
    <xf numFmtId="0" fontId="7" fillId="3" borderId="15" xfId="0" applyFont="1" applyFill="1" applyBorder="1" applyAlignment="1">
      <alignment horizontal="center" vertical="center"/>
    </xf>
    <xf numFmtId="0" fontId="7" fillId="3" borderId="15" xfId="0" applyFont="1" applyFill="1" applyBorder="1" applyAlignment="1">
      <alignment vertical="center"/>
    </xf>
    <xf numFmtId="3" fontId="7" fillId="3" borderId="15" xfId="0" applyNumberFormat="1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horizontal="left" vertical="center" wrapText="1"/>
    </xf>
    <xf numFmtId="49" fontId="4" fillId="2" borderId="6" xfId="0" applyNumberFormat="1" applyFont="1" applyFill="1" applyBorder="1" applyAlignment="1">
      <alignment horizontal="center"/>
    </xf>
    <xf numFmtId="0" fontId="4" fillId="2" borderId="6" xfId="0" applyNumberFormat="1" applyFont="1" applyFill="1" applyBorder="1" applyAlignment="1"/>
    <xf numFmtId="3" fontId="4" fillId="2" borderId="6" xfId="0" applyNumberFormat="1" applyFont="1" applyFill="1" applyBorder="1" applyAlignment="1"/>
    <xf numFmtId="49" fontId="9" fillId="3" borderId="15" xfId="0" applyNumberFormat="1" applyFont="1" applyFill="1" applyBorder="1" applyAlignment="1">
      <alignment vertical="center"/>
    </xf>
    <xf numFmtId="0" fontId="9" fillId="3" borderId="15" xfId="0" applyFont="1" applyFill="1" applyBorder="1" applyAlignment="1">
      <alignment horizontal="center" vertical="center"/>
    </xf>
    <xf numFmtId="0" fontId="9" fillId="3" borderId="15" xfId="0" applyFont="1" applyFill="1" applyBorder="1" applyAlignment="1">
      <alignment vertical="center"/>
    </xf>
    <xf numFmtId="3" fontId="9" fillId="3" borderId="1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horizontal="center"/>
    </xf>
    <xf numFmtId="164" fontId="4" fillId="2" borderId="6" xfId="0" applyNumberFormat="1" applyFont="1" applyFill="1" applyBorder="1" applyAlignment="1"/>
    <xf numFmtId="49" fontId="9" fillId="3" borderId="19" xfId="0" applyNumberFormat="1" applyFont="1" applyFill="1" applyBorder="1" applyAlignment="1">
      <alignment vertical="center"/>
    </xf>
    <xf numFmtId="0" fontId="9" fillId="3" borderId="19" xfId="0" applyFont="1" applyFill="1" applyBorder="1" applyAlignment="1">
      <alignment horizontal="center" vertical="center"/>
    </xf>
    <xf numFmtId="0" fontId="9" fillId="3" borderId="19" xfId="0" applyFont="1" applyFill="1" applyBorder="1" applyAlignment="1">
      <alignment vertical="center"/>
    </xf>
    <xf numFmtId="3" fontId="9" fillId="3" borderId="19" xfId="0" applyNumberFormat="1" applyFont="1" applyFill="1" applyBorder="1" applyAlignment="1">
      <alignment vertical="center"/>
    </xf>
    <xf numFmtId="0" fontId="1" fillId="5" borderId="15" xfId="0" applyFont="1" applyFill="1" applyBorder="1" applyAlignment="1">
      <alignment vertical="center"/>
    </xf>
    <xf numFmtId="0" fontId="1" fillId="3" borderId="15" xfId="0" applyFont="1" applyFill="1" applyBorder="1" applyAlignment="1">
      <alignment vertical="center"/>
    </xf>
    <xf numFmtId="0" fontId="0" fillId="2" borderId="20" xfId="0" applyFont="1" applyFill="1" applyBorder="1" applyAlignment="1"/>
    <xf numFmtId="0" fontId="15" fillId="7" borderId="22" xfId="0" applyFont="1" applyFill="1" applyBorder="1" applyAlignment="1"/>
    <xf numFmtId="49" fontId="13" fillId="8" borderId="23" xfId="0" applyNumberFormat="1" applyFont="1" applyFill="1" applyBorder="1" applyAlignment="1">
      <alignment vertical="center"/>
    </xf>
    <xf numFmtId="3" fontId="13" fillId="2" borderId="6" xfId="0" applyNumberFormat="1" applyFont="1" applyFill="1" applyBorder="1" applyAlignment="1">
      <alignment vertical="center"/>
    </xf>
    <xf numFmtId="166" fontId="13" fillId="2" borderId="6" xfId="0" applyNumberFormat="1" applyFont="1" applyFill="1" applyBorder="1" applyAlignment="1">
      <alignment vertical="center"/>
    </xf>
    <xf numFmtId="0" fontId="10" fillId="7" borderId="21" xfId="0" applyFont="1" applyFill="1" applyBorder="1" applyAlignment="1">
      <alignment vertical="center"/>
    </xf>
    <xf numFmtId="0" fontId="10" fillId="7" borderId="22" xfId="0" applyFont="1" applyFill="1" applyBorder="1" applyAlignment="1">
      <alignment vertical="center"/>
    </xf>
    <xf numFmtId="165" fontId="1" fillId="2" borderId="22" xfId="0" applyNumberFormat="1" applyFont="1" applyFill="1" applyBorder="1" applyAlignment="1">
      <alignment vertical="center"/>
    </xf>
    <xf numFmtId="165" fontId="17" fillId="2" borderId="22" xfId="0" applyNumberFormat="1" applyFont="1" applyFill="1" applyBorder="1" applyAlignment="1">
      <alignment vertical="center"/>
    </xf>
    <xf numFmtId="0" fontId="15" fillId="2" borderId="22" xfId="0" applyFont="1" applyFill="1" applyBorder="1" applyAlignment="1"/>
    <xf numFmtId="0" fontId="0" fillId="2" borderId="24" xfId="0" applyFont="1" applyFill="1" applyBorder="1" applyAlignment="1"/>
    <xf numFmtId="49" fontId="0" fillId="2" borderId="22" xfId="0" applyNumberFormat="1" applyFont="1" applyFill="1" applyBorder="1" applyAlignment="1">
      <alignment vertical="center"/>
    </xf>
    <xf numFmtId="0" fontId="10" fillId="2" borderId="22" xfId="0" applyFont="1" applyFill="1" applyBorder="1" applyAlignment="1">
      <alignment vertical="center"/>
    </xf>
    <xf numFmtId="0" fontId="2" fillId="2" borderId="25" xfId="0" applyFont="1" applyFill="1" applyBorder="1" applyAlignment="1"/>
    <xf numFmtId="3" fontId="2" fillId="2" borderId="25" xfId="0" applyNumberFormat="1" applyFont="1" applyFill="1" applyBorder="1" applyAlignment="1"/>
    <xf numFmtId="49" fontId="1" fillId="5" borderId="26" xfId="0" applyNumberFormat="1" applyFont="1" applyFill="1" applyBorder="1" applyAlignment="1">
      <alignment vertical="center"/>
    </xf>
    <xf numFmtId="0" fontId="1" fillId="5" borderId="27" xfId="0" applyFont="1" applyFill="1" applyBorder="1" applyAlignment="1">
      <alignment vertical="center"/>
    </xf>
    <xf numFmtId="49" fontId="1" fillId="3" borderId="29" xfId="0" applyNumberFormat="1" applyFont="1" applyFill="1" applyBorder="1" applyAlignment="1">
      <alignment vertical="center"/>
    </xf>
    <xf numFmtId="49" fontId="1" fillId="5" borderId="29" xfId="0" applyNumberFormat="1" applyFont="1" applyFill="1" applyBorder="1" applyAlignment="1">
      <alignment vertical="center"/>
    </xf>
    <xf numFmtId="49" fontId="1" fillId="5" borderId="31" xfId="0" applyNumberFormat="1" applyFont="1" applyFill="1" applyBorder="1" applyAlignment="1">
      <alignment vertical="center"/>
    </xf>
    <xf numFmtId="0" fontId="10" fillId="5" borderId="32" xfId="0" applyFont="1" applyFill="1" applyBorder="1" applyAlignment="1">
      <alignment vertical="center"/>
    </xf>
    <xf numFmtId="0" fontId="0" fillId="2" borderId="22" xfId="0" applyFont="1" applyFill="1" applyBorder="1" applyAlignment="1">
      <alignment vertical="center"/>
    </xf>
    <xf numFmtId="0" fontId="16" fillId="2" borderId="22" xfId="0" applyFont="1" applyFill="1" applyBorder="1" applyAlignment="1">
      <alignment vertical="center"/>
    </xf>
    <xf numFmtId="49" fontId="13" fillId="8" borderId="34" xfId="0" applyNumberFormat="1" applyFont="1" applyFill="1" applyBorder="1" applyAlignment="1">
      <alignment vertical="center"/>
    </xf>
    <xf numFmtId="49" fontId="15" fillId="8" borderId="35" xfId="0" applyNumberFormat="1" applyFont="1" applyFill="1" applyBorder="1" applyAlignment="1"/>
    <xf numFmtId="49" fontId="13" fillId="2" borderId="36" xfId="0" applyNumberFormat="1" applyFont="1" applyFill="1" applyBorder="1" applyAlignment="1">
      <alignment vertical="center"/>
    </xf>
    <xf numFmtId="9" fontId="15" fillId="2" borderId="37" xfId="0" applyNumberFormat="1" applyFont="1" applyFill="1" applyBorder="1" applyAlignment="1"/>
    <xf numFmtId="49" fontId="13" fillId="8" borderId="38" xfId="0" applyNumberFormat="1" applyFont="1" applyFill="1" applyBorder="1" applyAlignment="1">
      <alignment vertical="center"/>
    </xf>
    <xf numFmtId="166" fontId="13" fillId="8" borderId="39" xfId="0" applyNumberFormat="1" applyFont="1" applyFill="1" applyBorder="1" applyAlignment="1">
      <alignment vertical="center"/>
    </xf>
    <xf numFmtId="9" fontId="13" fillId="8" borderId="40" xfId="0" applyNumberFormat="1" applyFont="1" applyFill="1" applyBorder="1" applyAlignment="1">
      <alignment vertical="center"/>
    </xf>
    <xf numFmtId="0" fontId="15" fillId="9" borderId="43" xfId="0" applyFont="1" applyFill="1" applyBorder="1" applyAlignment="1"/>
    <xf numFmtId="0" fontId="15" fillId="2" borderId="22" xfId="0" applyFont="1" applyFill="1" applyBorder="1" applyAlignment="1">
      <alignment vertical="center"/>
    </xf>
    <xf numFmtId="49" fontId="15" fillId="2" borderId="22" xfId="0" applyNumberFormat="1" applyFont="1" applyFill="1" applyBorder="1" applyAlignment="1">
      <alignment vertical="center"/>
    </xf>
    <xf numFmtId="49" fontId="13" fillId="2" borderId="44" xfId="0" applyNumberFormat="1" applyFont="1" applyFill="1" applyBorder="1" applyAlignment="1">
      <alignment vertical="center"/>
    </xf>
    <xf numFmtId="0" fontId="15" fillId="2" borderId="45" xfId="0" applyFont="1" applyFill="1" applyBorder="1" applyAlignment="1"/>
    <xf numFmtId="0" fontId="15" fillId="2" borderId="46" xfId="0" applyFont="1" applyFill="1" applyBorder="1" applyAlignment="1"/>
    <xf numFmtId="49" fontId="15" fillId="2" borderId="47" xfId="0" applyNumberFormat="1" applyFont="1" applyFill="1" applyBorder="1" applyAlignment="1">
      <alignment vertical="center"/>
    </xf>
    <xf numFmtId="0" fontId="15" fillId="2" borderId="48" xfId="0" applyFont="1" applyFill="1" applyBorder="1" applyAlignment="1"/>
    <xf numFmtId="49" fontId="15" fillId="2" borderId="49" xfId="0" applyNumberFormat="1" applyFont="1" applyFill="1" applyBorder="1" applyAlignment="1">
      <alignment vertical="center"/>
    </xf>
    <xf numFmtId="0" fontId="15" fillId="2" borderId="50" xfId="0" applyFont="1" applyFill="1" applyBorder="1" applyAlignment="1"/>
    <xf numFmtId="0" fontId="15" fillId="2" borderId="51" xfId="0" applyFont="1" applyFill="1" applyBorder="1" applyAlignment="1"/>
    <xf numFmtId="0" fontId="13" fillId="7" borderId="22" xfId="0" applyFont="1" applyFill="1" applyBorder="1" applyAlignment="1">
      <alignment vertical="center"/>
    </xf>
    <xf numFmtId="0" fontId="10" fillId="9" borderId="21" xfId="0" applyFont="1" applyFill="1" applyBorder="1" applyAlignment="1">
      <alignment vertical="center"/>
    </xf>
    <xf numFmtId="49" fontId="18" fillId="9" borderId="22" xfId="0" applyNumberFormat="1" applyFont="1" applyFill="1" applyBorder="1" applyAlignment="1">
      <alignment vertical="center"/>
    </xf>
    <xf numFmtId="0" fontId="10" fillId="9" borderId="22" xfId="0" applyFont="1" applyFill="1" applyBorder="1" applyAlignment="1">
      <alignment vertical="center"/>
    </xf>
    <xf numFmtId="0" fontId="10" fillId="9" borderId="52" xfId="0" applyFont="1" applyFill="1" applyBorder="1" applyAlignment="1">
      <alignment vertical="center"/>
    </xf>
    <xf numFmtId="49" fontId="13" fillId="8" borderId="53" xfId="0" applyNumberFormat="1" applyFont="1" applyFill="1" applyBorder="1" applyAlignment="1">
      <alignment vertical="center"/>
    </xf>
    <xf numFmtId="166" fontId="13" fillId="8" borderId="40" xfId="0" applyNumberFormat="1" applyFont="1" applyFill="1" applyBorder="1" applyAlignment="1">
      <alignment vertical="center"/>
    </xf>
    <xf numFmtId="3" fontId="3" fillId="3" borderId="1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3" fontId="13" fillId="8" borderId="54" xfId="0" applyNumberFormat="1" applyFont="1" applyFill="1" applyBorder="1" applyAlignment="1">
      <alignment vertical="center"/>
    </xf>
    <xf numFmtId="3" fontId="13" fillId="8" borderId="55" xfId="0" applyNumberFormat="1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49" fontId="4" fillId="2" borderId="6" xfId="0" applyNumberFormat="1" applyFont="1" applyFill="1" applyBorder="1" applyAlignment="1"/>
    <xf numFmtId="49" fontId="4" fillId="2" borderId="6" xfId="0" applyNumberFormat="1" applyFont="1" applyFill="1" applyBorder="1" applyAlignment="1">
      <alignment horizontal="left" vertical="center" wrapText="1"/>
    </xf>
    <xf numFmtId="0" fontId="0" fillId="2" borderId="10" xfId="0" applyFill="1" applyBorder="1"/>
    <xf numFmtId="49" fontId="4" fillId="2" borderId="6" xfId="0" applyNumberFormat="1" applyFont="1" applyFill="1" applyBorder="1"/>
    <xf numFmtId="0" fontId="4" fillId="2" borderId="6" xfId="0" applyNumberFormat="1" applyFont="1" applyFill="1" applyBorder="1"/>
    <xf numFmtId="3" fontId="4" fillId="2" borderId="6" xfId="0" applyNumberFormat="1" applyFont="1" applyFill="1" applyBorder="1"/>
    <xf numFmtId="0" fontId="0" fillId="0" borderId="0" xfId="0" applyNumberFormat="1"/>
    <xf numFmtId="0" fontId="0" fillId="0" borderId="0" xfId="0"/>
    <xf numFmtId="49" fontId="8" fillId="2" borderId="6" xfId="0" applyNumberFormat="1" applyFont="1" applyFill="1" applyBorder="1"/>
    <xf numFmtId="49" fontId="8" fillId="2" borderId="6" xfId="0" applyNumberFormat="1" applyFont="1" applyFill="1" applyBorder="1" applyAlignment="1"/>
    <xf numFmtId="41" fontId="4" fillId="2" borderId="6" xfId="2" applyFont="1" applyFill="1" applyBorder="1" applyAlignment="1"/>
    <xf numFmtId="49" fontId="4" fillId="2" borderId="6" xfId="0" applyNumberFormat="1" applyFont="1" applyFill="1" applyBorder="1" applyAlignment="1">
      <alignment horizontal="right" vertical="center" wrapText="1"/>
    </xf>
    <xf numFmtId="49" fontId="18" fillId="9" borderId="41" xfId="0" applyNumberFormat="1" applyFont="1" applyFill="1" applyBorder="1" applyAlignment="1">
      <alignment vertical="center"/>
    </xf>
    <xf numFmtId="0" fontId="13" fillId="9" borderId="42" xfId="0" applyFont="1" applyFill="1" applyBorder="1" applyAlignment="1">
      <alignment vertical="center"/>
    </xf>
    <xf numFmtId="49" fontId="4" fillId="2" borderId="6" xfId="0" applyNumberFormat="1" applyFont="1" applyFill="1" applyBorder="1" applyAlignment="1">
      <alignment wrapText="1"/>
    </xf>
    <xf numFmtId="0" fontId="4" fillId="2" borderId="6" xfId="0" applyFont="1" applyFill="1" applyBorder="1" applyAlignment="1">
      <alignment wrapText="1"/>
    </xf>
    <xf numFmtId="49" fontId="3" fillId="3" borderId="6" xfId="0" applyNumberFormat="1" applyFont="1" applyFill="1" applyBorder="1" applyAlignment="1">
      <alignment wrapText="1"/>
    </xf>
    <xf numFmtId="0" fontId="3" fillId="4" borderId="6" xfId="0" applyFont="1" applyFill="1" applyBorder="1" applyAlignment="1">
      <alignment wrapText="1"/>
    </xf>
    <xf numFmtId="49" fontId="4" fillId="2" borderId="6" xfId="0" applyNumberFormat="1" applyFont="1" applyFill="1" applyBorder="1" applyAlignment="1"/>
    <xf numFmtId="0" fontId="4" fillId="2" borderId="6" xfId="0" applyFont="1" applyFill="1" applyBorder="1" applyAlignment="1"/>
    <xf numFmtId="49" fontId="6" fillId="3" borderId="6" xfId="0" applyNumberFormat="1" applyFont="1" applyFill="1" applyBorder="1" applyAlignment="1">
      <alignment horizontal="center" vertical="center"/>
    </xf>
    <xf numFmtId="0" fontId="6" fillId="4" borderId="6" xfId="0" applyFont="1" applyFill="1" applyBorder="1" applyAlignment="1">
      <alignment horizontal="center" vertical="center"/>
    </xf>
    <xf numFmtId="165" fontId="21" fillId="5" borderId="28" xfId="0" applyNumberFormat="1" applyFont="1" applyFill="1" applyBorder="1" applyAlignment="1">
      <alignment vertical="center"/>
    </xf>
    <xf numFmtId="165" fontId="21" fillId="3" borderId="30" xfId="0" applyNumberFormat="1" applyFont="1" applyFill="1" applyBorder="1" applyAlignment="1">
      <alignment vertical="center"/>
    </xf>
    <xf numFmtId="165" fontId="21" fillId="5" borderId="30" xfId="0" applyNumberFormat="1" applyFont="1" applyFill="1" applyBorder="1" applyAlignment="1">
      <alignment vertical="center"/>
    </xf>
    <xf numFmtId="165" fontId="21" fillId="6" borderId="33" xfId="0" applyNumberFormat="1" applyFont="1" applyFill="1" applyBorder="1" applyAlignment="1">
      <alignment vertical="center"/>
    </xf>
  </cellXfs>
  <cellStyles count="3">
    <cellStyle name="Millares [0]" xfId="2" builtinId="6"/>
    <cellStyle name="Normal" xfId="0" builtinId="0"/>
    <cellStyle name="Normal 4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0</xdr:rowOff>
    </xdr:from>
    <xdr:to>
      <xdr:col>7</xdr:col>
      <xdr:colOff>19050</xdr:colOff>
      <xdr:row>6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I112"/>
  <sheetViews>
    <sheetView showGridLines="0" tabSelected="1" zoomScale="142" zoomScaleNormal="142" workbookViewId="0">
      <selection activeCell="C15" sqref="C15"/>
    </sheetView>
  </sheetViews>
  <sheetFormatPr baseColWidth="10" defaultColWidth="10.85546875" defaultRowHeight="11.25" customHeight="1" x14ac:dyDescent="0.25"/>
  <cols>
    <col min="1" max="1" width="4.42578125" style="1" customWidth="1"/>
    <col min="2" max="2" width="16.710937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2.42578125" style="1" customWidth="1"/>
    <col min="8" max="8" width="7.85546875" style="1" customWidth="1"/>
    <col min="9" max="243" width="10.85546875" style="1" customWidth="1"/>
  </cols>
  <sheetData>
    <row r="1" spans="1:7" ht="15" customHeight="1" x14ac:dyDescent="0.25">
      <c r="A1" s="2"/>
      <c r="B1" s="2"/>
      <c r="C1" s="2"/>
      <c r="D1" s="2"/>
      <c r="E1" s="2"/>
      <c r="F1" s="2"/>
      <c r="G1" s="2"/>
    </row>
    <row r="2" spans="1:7" ht="15" customHeight="1" x14ac:dyDescent="0.25">
      <c r="A2" s="2"/>
      <c r="B2" s="2"/>
      <c r="C2" s="2"/>
      <c r="D2" s="2"/>
      <c r="E2" s="2"/>
      <c r="F2" s="2"/>
      <c r="G2" s="2"/>
    </row>
    <row r="3" spans="1:7" ht="15" customHeight="1" x14ac:dyDescent="0.25">
      <c r="A3" s="2"/>
      <c r="B3" s="2"/>
      <c r="C3" s="2"/>
      <c r="D3" s="2"/>
      <c r="E3" s="2"/>
      <c r="F3" s="2"/>
      <c r="G3" s="2"/>
    </row>
    <row r="4" spans="1:7" ht="15" customHeight="1" x14ac:dyDescent="0.25">
      <c r="A4" s="2"/>
      <c r="B4" s="2"/>
      <c r="C4" s="2"/>
      <c r="D4" s="2"/>
      <c r="E4" s="2"/>
      <c r="F4" s="2"/>
      <c r="G4" s="2"/>
    </row>
    <row r="5" spans="1:7" ht="15" customHeight="1" x14ac:dyDescent="0.25">
      <c r="A5" s="2"/>
      <c r="B5" s="2"/>
      <c r="C5" s="2"/>
      <c r="D5" s="2"/>
      <c r="E5" s="2"/>
      <c r="F5" s="2"/>
      <c r="G5" s="2"/>
    </row>
    <row r="6" spans="1:7" ht="15" customHeight="1" x14ac:dyDescent="0.25">
      <c r="A6" s="2"/>
      <c r="B6" s="2"/>
      <c r="C6" s="2"/>
      <c r="D6" s="2"/>
      <c r="E6" s="2"/>
      <c r="F6" s="2"/>
      <c r="G6" s="2"/>
    </row>
    <row r="7" spans="1:7" ht="15" customHeight="1" x14ac:dyDescent="0.25">
      <c r="A7" s="2"/>
      <c r="B7" s="3"/>
      <c r="C7" s="4"/>
      <c r="D7" s="2"/>
      <c r="E7" s="4"/>
      <c r="F7" s="4"/>
      <c r="G7" s="4"/>
    </row>
    <row r="8" spans="1:7" ht="12" customHeight="1" x14ac:dyDescent="0.25">
      <c r="A8" s="5"/>
      <c r="B8" s="6" t="s">
        <v>0</v>
      </c>
      <c r="C8" s="7" t="s">
        <v>89</v>
      </c>
      <c r="D8" s="8"/>
      <c r="E8" s="140" t="s">
        <v>116</v>
      </c>
      <c r="F8" s="141"/>
      <c r="G8" s="9">
        <v>12000</v>
      </c>
    </row>
    <row r="9" spans="1:7" ht="15" x14ac:dyDescent="0.25">
      <c r="A9" s="5"/>
      <c r="B9" s="10" t="s">
        <v>1</v>
      </c>
      <c r="C9" s="135" t="s">
        <v>90</v>
      </c>
      <c r="D9" s="11"/>
      <c r="E9" s="138" t="s">
        <v>2</v>
      </c>
      <c r="F9" s="139"/>
      <c r="G9" s="12" t="s">
        <v>91</v>
      </c>
    </row>
    <row r="10" spans="1:7" ht="15" x14ac:dyDescent="0.25">
      <c r="A10" s="5"/>
      <c r="B10" s="10" t="s">
        <v>3</v>
      </c>
      <c r="C10" s="135" t="s">
        <v>4</v>
      </c>
      <c r="D10" s="11"/>
      <c r="E10" s="138" t="s">
        <v>117</v>
      </c>
      <c r="F10" s="139"/>
      <c r="G10" s="134">
        <v>1250</v>
      </c>
    </row>
    <row r="11" spans="1:7" ht="11.25" customHeight="1" x14ac:dyDescent="0.25">
      <c r="A11" s="5"/>
      <c r="B11" s="10" t="s">
        <v>5</v>
      </c>
      <c r="C11" s="135" t="s">
        <v>92</v>
      </c>
      <c r="D11" s="11"/>
      <c r="E11" s="14" t="s">
        <v>6</v>
      </c>
      <c r="F11" s="15"/>
      <c r="G11" s="16">
        <f>G8*G10</f>
        <v>15000000</v>
      </c>
    </row>
    <row r="12" spans="1:7" ht="11.25" customHeight="1" x14ac:dyDescent="0.25">
      <c r="A12" s="5"/>
      <c r="B12" s="10" t="s">
        <v>7</v>
      </c>
      <c r="C12" s="135" t="s">
        <v>64</v>
      </c>
      <c r="D12" s="11"/>
      <c r="E12" s="138" t="s">
        <v>8</v>
      </c>
      <c r="F12" s="139"/>
      <c r="G12" s="12" t="s">
        <v>93</v>
      </c>
    </row>
    <row r="13" spans="1:7" ht="13.5" customHeight="1" x14ac:dyDescent="0.25">
      <c r="A13" s="5"/>
      <c r="B13" s="10" t="s">
        <v>9</v>
      </c>
      <c r="C13" s="135" t="s">
        <v>65</v>
      </c>
      <c r="D13" s="11"/>
      <c r="E13" s="138" t="s">
        <v>10</v>
      </c>
      <c r="F13" s="139"/>
      <c r="G13" s="12" t="s">
        <v>94</v>
      </c>
    </row>
    <row r="14" spans="1:7" ht="21.75" customHeight="1" x14ac:dyDescent="0.25">
      <c r="A14" s="5"/>
      <c r="B14" s="10" t="s">
        <v>11</v>
      </c>
      <c r="C14" s="135" t="s">
        <v>138</v>
      </c>
      <c r="D14" s="11"/>
      <c r="E14" s="142" t="s">
        <v>12</v>
      </c>
      <c r="F14" s="143"/>
      <c r="G14" s="13" t="s">
        <v>66</v>
      </c>
    </row>
    <row r="15" spans="1:7" ht="12" customHeight="1" x14ac:dyDescent="0.25">
      <c r="A15" s="2"/>
      <c r="B15" s="17"/>
      <c r="C15" s="18"/>
      <c r="D15" s="19"/>
      <c r="E15" s="20"/>
      <c r="F15" s="20"/>
      <c r="G15" s="21"/>
    </row>
    <row r="16" spans="1:7" ht="12" customHeight="1" x14ac:dyDescent="0.25">
      <c r="A16" s="22"/>
      <c r="B16" s="144" t="s">
        <v>13</v>
      </c>
      <c r="C16" s="145"/>
      <c r="D16" s="145"/>
      <c r="E16" s="145"/>
      <c r="F16" s="145"/>
      <c r="G16" s="145"/>
    </row>
    <row r="17" spans="1:7" ht="12" customHeight="1" x14ac:dyDescent="0.25">
      <c r="A17" s="2"/>
      <c r="B17" s="23"/>
      <c r="C17" s="24"/>
      <c r="D17" s="24"/>
      <c r="E17" s="24"/>
      <c r="F17" s="25"/>
      <c r="G17" s="25"/>
    </row>
    <row r="18" spans="1:7" ht="12" customHeight="1" x14ac:dyDescent="0.25">
      <c r="A18" s="5"/>
      <c r="B18" s="26" t="s">
        <v>14</v>
      </c>
      <c r="C18" s="27"/>
      <c r="D18" s="28"/>
      <c r="E18" s="28"/>
      <c r="F18" s="28"/>
      <c r="G18" s="28"/>
    </row>
    <row r="19" spans="1:7" ht="24" customHeight="1" x14ac:dyDescent="0.25">
      <c r="A19" s="22"/>
      <c r="B19" s="29" t="s">
        <v>15</v>
      </c>
      <c r="C19" s="29" t="s">
        <v>16</v>
      </c>
      <c r="D19" s="29" t="s">
        <v>17</v>
      </c>
      <c r="E19" s="29" t="s">
        <v>18</v>
      </c>
      <c r="F19" s="29" t="s">
        <v>19</v>
      </c>
      <c r="G19" s="29" t="s">
        <v>20</v>
      </c>
    </row>
    <row r="20" spans="1:7" ht="12.75" customHeight="1" x14ac:dyDescent="0.25">
      <c r="A20" s="22"/>
      <c r="B20" s="120" t="s">
        <v>67</v>
      </c>
      <c r="C20" s="30" t="s">
        <v>21</v>
      </c>
      <c r="D20" s="31">
        <v>6</v>
      </c>
      <c r="E20" s="120" t="s">
        <v>118</v>
      </c>
      <c r="F20" s="16">
        <v>25000</v>
      </c>
      <c r="G20" s="16">
        <f t="shared" ref="G20" si="0">+D20*F20</f>
        <v>150000</v>
      </c>
    </row>
    <row r="21" spans="1:7" ht="15" x14ac:dyDescent="0.25">
      <c r="A21" s="22"/>
      <c r="B21" s="123" t="s">
        <v>95</v>
      </c>
      <c r="C21" s="30" t="s">
        <v>21</v>
      </c>
      <c r="D21" s="31">
        <v>1</v>
      </c>
      <c r="E21" s="123" t="s">
        <v>118</v>
      </c>
      <c r="F21" s="16">
        <v>25000</v>
      </c>
      <c r="G21" s="16">
        <f t="shared" ref="G21:G30" si="1">D21*F21</f>
        <v>25000</v>
      </c>
    </row>
    <row r="22" spans="1:7" ht="12.75" customHeight="1" x14ac:dyDescent="0.25">
      <c r="A22" s="22"/>
      <c r="B22" s="123" t="s">
        <v>96</v>
      </c>
      <c r="C22" s="30" t="s">
        <v>21</v>
      </c>
      <c r="D22" s="31">
        <v>5</v>
      </c>
      <c r="E22" s="123" t="s">
        <v>118</v>
      </c>
      <c r="F22" s="16">
        <v>25000</v>
      </c>
      <c r="G22" s="16">
        <f t="shared" si="1"/>
        <v>125000</v>
      </c>
    </row>
    <row r="23" spans="1:7" ht="12.75" customHeight="1" x14ac:dyDescent="0.25">
      <c r="A23" s="22"/>
      <c r="B23" s="123" t="s">
        <v>98</v>
      </c>
      <c r="C23" s="30" t="s">
        <v>21</v>
      </c>
      <c r="D23" s="31">
        <v>9</v>
      </c>
      <c r="E23" s="123" t="s">
        <v>123</v>
      </c>
      <c r="F23" s="16">
        <v>25000</v>
      </c>
      <c r="G23" s="16">
        <f t="shared" si="1"/>
        <v>225000</v>
      </c>
    </row>
    <row r="24" spans="1:7" ht="12" customHeight="1" x14ac:dyDescent="0.25">
      <c r="A24" s="2"/>
      <c r="B24" s="123" t="s">
        <v>70</v>
      </c>
      <c r="C24" s="30" t="s">
        <v>21</v>
      </c>
      <c r="D24" s="31">
        <v>6</v>
      </c>
      <c r="E24" s="123" t="s">
        <v>69</v>
      </c>
      <c r="F24" s="16">
        <v>25000</v>
      </c>
      <c r="G24" s="16">
        <f t="shared" si="1"/>
        <v>150000</v>
      </c>
    </row>
    <row r="25" spans="1:7" ht="12" customHeight="1" x14ac:dyDescent="0.25">
      <c r="A25" s="5"/>
      <c r="B25" s="123" t="s">
        <v>99</v>
      </c>
      <c r="C25" s="30" t="s">
        <v>21</v>
      </c>
      <c r="D25" s="31">
        <v>8</v>
      </c>
      <c r="E25" s="123" t="s">
        <v>97</v>
      </c>
      <c r="F25" s="16">
        <v>25000</v>
      </c>
      <c r="G25" s="16">
        <f t="shared" si="1"/>
        <v>200000</v>
      </c>
    </row>
    <row r="26" spans="1:7" ht="15" x14ac:dyDescent="0.25">
      <c r="A26" s="5"/>
      <c r="B26" s="123" t="s">
        <v>100</v>
      </c>
      <c r="C26" s="30" t="s">
        <v>21</v>
      </c>
      <c r="D26" s="31">
        <v>1</v>
      </c>
      <c r="E26" s="123" t="s">
        <v>97</v>
      </c>
      <c r="F26" s="16">
        <v>25000</v>
      </c>
      <c r="G26" s="16">
        <f t="shared" si="1"/>
        <v>25000</v>
      </c>
    </row>
    <row r="27" spans="1:7" ht="12" customHeight="1" x14ac:dyDescent="0.25">
      <c r="A27" s="5"/>
      <c r="B27" s="123" t="s">
        <v>101</v>
      </c>
      <c r="C27" s="30" t="s">
        <v>21</v>
      </c>
      <c r="D27" s="31">
        <v>8</v>
      </c>
      <c r="E27" s="123" t="s">
        <v>79</v>
      </c>
      <c r="F27" s="16">
        <v>25000</v>
      </c>
      <c r="G27" s="16">
        <f t="shared" si="1"/>
        <v>200000</v>
      </c>
    </row>
    <row r="28" spans="1:7" ht="12" customHeight="1" x14ac:dyDescent="0.25">
      <c r="A28" s="5"/>
      <c r="B28" s="123" t="s">
        <v>102</v>
      </c>
      <c r="C28" s="30" t="s">
        <v>21</v>
      </c>
      <c r="D28" s="31">
        <v>5</v>
      </c>
      <c r="E28" s="123" t="s">
        <v>73</v>
      </c>
      <c r="F28" s="16">
        <v>25000</v>
      </c>
      <c r="G28" s="16">
        <f t="shared" si="1"/>
        <v>125000</v>
      </c>
    </row>
    <row r="29" spans="1:7" ht="12" customHeight="1" x14ac:dyDescent="0.25">
      <c r="A29" s="2"/>
      <c r="B29" s="123" t="s">
        <v>100</v>
      </c>
      <c r="C29" s="30" t="s">
        <v>21</v>
      </c>
      <c r="D29" s="31">
        <v>2</v>
      </c>
      <c r="E29" s="123" t="s">
        <v>103</v>
      </c>
      <c r="F29" s="16">
        <v>25000</v>
      </c>
      <c r="G29" s="16">
        <f t="shared" si="1"/>
        <v>50000</v>
      </c>
    </row>
    <row r="30" spans="1:7" ht="12" customHeight="1" x14ac:dyDescent="0.25">
      <c r="A30" s="5"/>
      <c r="B30" s="123" t="s">
        <v>75</v>
      </c>
      <c r="C30" s="30" t="s">
        <v>21</v>
      </c>
      <c r="D30" s="31">
        <v>55</v>
      </c>
      <c r="E30" s="123" t="s">
        <v>94</v>
      </c>
      <c r="F30" s="16">
        <v>25000</v>
      </c>
      <c r="G30" s="16">
        <f t="shared" si="1"/>
        <v>1375000</v>
      </c>
    </row>
    <row r="31" spans="1:7" ht="24" customHeight="1" x14ac:dyDescent="0.25">
      <c r="A31" s="5"/>
      <c r="B31" s="32" t="s">
        <v>22</v>
      </c>
      <c r="C31" s="33"/>
      <c r="D31" s="33"/>
      <c r="E31" s="33"/>
      <c r="F31" s="34"/>
      <c r="G31" s="35">
        <f>SUM(G20:G30)</f>
        <v>2650000</v>
      </c>
    </row>
    <row r="32" spans="1:7" ht="12.75" customHeight="1" x14ac:dyDescent="0.25">
      <c r="A32" s="22"/>
      <c r="B32" s="23"/>
      <c r="C32" s="25"/>
      <c r="D32" s="25"/>
      <c r="E32" s="25"/>
      <c r="F32" s="36"/>
      <c r="G32" s="36"/>
    </row>
    <row r="33" spans="1:7" ht="12.75" customHeight="1" x14ac:dyDescent="0.25">
      <c r="A33" s="22"/>
      <c r="B33" s="37" t="s">
        <v>23</v>
      </c>
      <c r="C33" s="38"/>
      <c r="D33" s="39"/>
      <c r="E33" s="39"/>
      <c r="F33" s="40"/>
      <c r="G33" s="40"/>
    </row>
    <row r="34" spans="1:7" ht="24" x14ac:dyDescent="0.25">
      <c r="A34" s="22"/>
      <c r="B34" s="41" t="s">
        <v>15</v>
      </c>
      <c r="C34" s="42" t="s">
        <v>16</v>
      </c>
      <c r="D34" s="42" t="s">
        <v>17</v>
      </c>
      <c r="E34" s="41" t="s">
        <v>18</v>
      </c>
      <c r="F34" s="42" t="s">
        <v>19</v>
      </c>
      <c r="G34" s="41" t="s">
        <v>20</v>
      </c>
    </row>
    <row r="35" spans="1:7" ht="12.75" customHeight="1" x14ac:dyDescent="0.25">
      <c r="A35" s="22"/>
      <c r="B35" s="120" t="s">
        <v>76</v>
      </c>
      <c r="C35" s="30" t="s">
        <v>63</v>
      </c>
      <c r="D35" s="31">
        <v>3</v>
      </c>
      <c r="E35" s="120" t="s">
        <v>119</v>
      </c>
      <c r="F35" s="16">
        <v>60000</v>
      </c>
      <c r="G35" s="16">
        <f>+D35*F35</f>
        <v>180000</v>
      </c>
    </row>
    <row r="36" spans="1:7" ht="12.75" customHeight="1" x14ac:dyDescent="0.25">
      <c r="A36" s="22"/>
      <c r="B36" s="43" t="s">
        <v>24</v>
      </c>
      <c r="C36" s="44"/>
      <c r="D36" s="44"/>
      <c r="E36" s="44"/>
      <c r="F36" s="45"/>
      <c r="G36" s="119">
        <f>SUM(G35)</f>
        <v>180000</v>
      </c>
    </row>
    <row r="37" spans="1:7" ht="12.75" customHeight="1" x14ac:dyDescent="0.25">
      <c r="A37" s="22"/>
      <c r="B37" s="46"/>
      <c r="C37" s="47"/>
      <c r="D37" s="47"/>
      <c r="E37" s="47"/>
      <c r="F37" s="48"/>
      <c r="G37" s="48"/>
    </row>
    <row r="38" spans="1:7" ht="25.5" customHeight="1" x14ac:dyDescent="0.25">
      <c r="A38" s="22"/>
      <c r="B38" s="37" t="s">
        <v>25</v>
      </c>
      <c r="C38" s="38"/>
      <c r="D38" s="39"/>
      <c r="E38" s="39"/>
      <c r="F38" s="40"/>
      <c r="G38" s="40"/>
    </row>
    <row r="39" spans="1:7" ht="25.5" customHeight="1" x14ac:dyDescent="0.25">
      <c r="A39" s="22"/>
      <c r="B39" s="49" t="s">
        <v>15</v>
      </c>
      <c r="C39" s="49" t="s">
        <v>16</v>
      </c>
      <c r="D39" s="49" t="s">
        <v>17</v>
      </c>
      <c r="E39" s="49" t="s">
        <v>18</v>
      </c>
      <c r="F39" s="50" t="s">
        <v>19</v>
      </c>
      <c r="G39" s="49" t="s">
        <v>20</v>
      </c>
    </row>
    <row r="40" spans="1:7" ht="12.75" customHeight="1" x14ac:dyDescent="0.25">
      <c r="A40" s="22"/>
      <c r="B40" s="123" t="s">
        <v>27</v>
      </c>
      <c r="C40" s="30" t="s">
        <v>26</v>
      </c>
      <c r="D40" s="31">
        <v>0.4</v>
      </c>
      <c r="E40" s="13" t="s">
        <v>118</v>
      </c>
      <c r="F40" s="16">
        <v>237500</v>
      </c>
      <c r="G40" s="16">
        <f t="shared" ref="G40:G45" si="2">+F40*D40</f>
        <v>95000</v>
      </c>
    </row>
    <row r="41" spans="1:7" ht="12.75" customHeight="1" x14ac:dyDescent="0.25">
      <c r="A41" s="22"/>
      <c r="B41" s="123" t="s">
        <v>78</v>
      </c>
      <c r="C41" s="30" t="s">
        <v>26</v>
      </c>
      <c r="D41" s="31">
        <v>0.4</v>
      </c>
      <c r="E41" s="13" t="s">
        <v>118</v>
      </c>
      <c r="F41" s="16">
        <v>150000</v>
      </c>
      <c r="G41" s="16">
        <f t="shared" si="2"/>
        <v>60000</v>
      </c>
    </row>
    <row r="42" spans="1:7" ht="12.75" customHeight="1" x14ac:dyDescent="0.25">
      <c r="A42" s="22"/>
      <c r="B42" s="123" t="s">
        <v>104</v>
      </c>
      <c r="C42" s="30" t="s">
        <v>26</v>
      </c>
      <c r="D42" s="31">
        <v>0.3</v>
      </c>
      <c r="E42" s="13" t="s">
        <v>118</v>
      </c>
      <c r="F42" s="16">
        <v>200000</v>
      </c>
      <c r="G42" s="16">
        <f t="shared" si="2"/>
        <v>60000</v>
      </c>
    </row>
    <row r="43" spans="1:7" ht="12.75" customHeight="1" x14ac:dyDescent="0.25">
      <c r="A43" s="22"/>
      <c r="B43" s="123" t="s">
        <v>74</v>
      </c>
      <c r="C43" s="30" t="s">
        <v>26</v>
      </c>
      <c r="D43" s="31">
        <f>0.125*7</f>
        <v>0.875</v>
      </c>
      <c r="E43" s="13" t="s">
        <v>79</v>
      </c>
      <c r="F43" s="16">
        <v>240000</v>
      </c>
      <c r="G43" s="16">
        <f t="shared" si="2"/>
        <v>210000</v>
      </c>
    </row>
    <row r="44" spans="1:7" ht="12.75" customHeight="1" x14ac:dyDescent="0.25">
      <c r="A44" s="22"/>
      <c r="B44" s="123" t="s">
        <v>105</v>
      </c>
      <c r="C44" s="30" t="s">
        <v>26</v>
      </c>
      <c r="D44" s="31">
        <v>0.2</v>
      </c>
      <c r="E44" s="13" t="s">
        <v>118</v>
      </c>
      <c r="F44" s="16">
        <v>150000</v>
      </c>
      <c r="G44" s="16">
        <f t="shared" si="2"/>
        <v>30000</v>
      </c>
    </row>
    <row r="45" spans="1:7" ht="12.75" customHeight="1" x14ac:dyDescent="0.25">
      <c r="A45" s="5"/>
      <c r="B45" s="123" t="s">
        <v>80</v>
      </c>
      <c r="C45" s="30" t="s">
        <v>26</v>
      </c>
      <c r="D45" s="31">
        <v>1</v>
      </c>
      <c r="E45" s="13" t="s">
        <v>124</v>
      </c>
      <c r="F45" s="16">
        <v>160000</v>
      </c>
      <c r="G45" s="16">
        <f t="shared" si="2"/>
        <v>160000</v>
      </c>
    </row>
    <row r="46" spans="1:7" ht="12" customHeight="1" x14ac:dyDescent="0.25">
      <c r="A46" s="2"/>
      <c r="B46" s="51" t="s">
        <v>28</v>
      </c>
      <c r="C46" s="52"/>
      <c r="D46" s="52"/>
      <c r="E46" s="52"/>
      <c r="F46" s="53"/>
      <c r="G46" s="54">
        <f>SUM(G40:G45)</f>
        <v>615000</v>
      </c>
    </row>
    <row r="47" spans="1:7" ht="12" customHeight="1" x14ac:dyDescent="0.25">
      <c r="A47" s="5"/>
      <c r="B47" s="46"/>
      <c r="C47" s="47"/>
      <c r="D47" s="47"/>
      <c r="E47" s="47"/>
      <c r="F47" s="48"/>
      <c r="G47" s="48"/>
    </row>
    <row r="48" spans="1:7" ht="24" customHeight="1" x14ac:dyDescent="0.25">
      <c r="A48" s="5"/>
      <c r="B48" s="37" t="s">
        <v>29</v>
      </c>
      <c r="C48" s="38"/>
      <c r="D48" s="39"/>
      <c r="E48" s="39"/>
      <c r="F48" s="40"/>
      <c r="G48" s="40"/>
    </row>
    <row r="49" spans="1:224" ht="24" x14ac:dyDescent="0.25">
      <c r="A49" s="22"/>
      <c r="B49" s="50" t="s">
        <v>30</v>
      </c>
      <c r="C49" s="50" t="s">
        <v>31</v>
      </c>
      <c r="D49" s="50" t="s">
        <v>32</v>
      </c>
      <c r="E49" s="50" t="s">
        <v>18</v>
      </c>
      <c r="F49" s="50" t="s">
        <v>19</v>
      </c>
      <c r="G49" s="50" t="s">
        <v>20</v>
      </c>
    </row>
    <row r="50" spans="1:224" ht="12.75" customHeight="1" x14ac:dyDescent="0.25">
      <c r="A50" s="22"/>
      <c r="B50" s="124" t="s">
        <v>106</v>
      </c>
      <c r="C50" s="56" t="s">
        <v>81</v>
      </c>
      <c r="D50" s="57">
        <v>4000</v>
      </c>
      <c r="E50" s="56" t="s">
        <v>97</v>
      </c>
      <c r="F50" s="58">
        <v>680</v>
      </c>
      <c r="G50" s="58">
        <f>F50*D50</f>
        <v>2720000</v>
      </c>
    </row>
    <row r="51" spans="1:224" ht="12.75" customHeight="1" x14ac:dyDescent="0.25">
      <c r="A51" s="22"/>
      <c r="B51" s="55" t="s">
        <v>33</v>
      </c>
      <c r="C51" s="56"/>
      <c r="D51" s="57"/>
      <c r="E51" s="56"/>
      <c r="F51" s="58"/>
      <c r="G51" s="58"/>
    </row>
    <row r="52" spans="1:224" ht="12.75" customHeight="1" x14ac:dyDescent="0.25">
      <c r="A52" s="22"/>
      <c r="B52" s="124" t="s">
        <v>82</v>
      </c>
      <c r="C52" s="56" t="s">
        <v>34</v>
      </c>
      <c r="D52" s="57">
        <v>400</v>
      </c>
      <c r="E52" s="56" t="s">
        <v>97</v>
      </c>
      <c r="F52" s="58">
        <v>1300</v>
      </c>
      <c r="G52" s="58">
        <f>F52*D52</f>
        <v>520000</v>
      </c>
    </row>
    <row r="53" spans="1:224" ht="12.75" customHeight="1" x14ac:dyDescent="0.25">
      <c r="A53" s="22"/>
      <c r="B53" s="124" t="s">
        <v>83</v>
      </c>
      <c r="C53" s="56" t="s">
        <v>34</v>
      </c>
      <c r="D53" s="57">
        <v>300</v>
      </c>
      <c r="E53" s="56" t="s">
        <v>72</v>
      </c>
      <c r="F53" s="58">
        <v>1200</v>
      </c>
      <c r="G53" s="58">
        <f>F53*D53</f>
        <v>360000</v>
      </c>
    </row>
    <row r="54" spans="1:224" ht="12.75" customHeight="1" x14ac:dyDescent="0.25">
      <c r="A54" s="22"/>
      <c r="B54" s="124" t="s">
        <v>84</v>
      </c>
      <c r="C54" s="56" t="s">
        <v>34</v>
      </c>
      <c r="D54" s="57">
        <v>300</v>
      </c>
      <c r="E54" s="56" t="s">
        <v>72</v>
      </c>
      <c r="F54" s="58">
        <v>1920</v>
      </c>
      <c r="G54" s="58">
        <f>F54*D54</f>
        <v>576000</v>
      </c>
    </row>
    <row r="55" spans="1:224" ht="12.75" customHeight="1" x14ac:dyDescent="0.25">
      <c r="A55" s="22"/>
      <c r="B55" s="55" t="s">
        <v>35</v>
      </c>
      <c r="C55" s="56"/>
      <c r="D55" s="57"/>
      <c r="E55" s="56"/>
      <c r="F55" s="58"/>
      <c r="G55" s="58"/>
    </row>
    <row r="56" spans="1:224" ht="12.75" customHeight="1" x14ac:dyDescent="0.25">
      <c r="A56" s="22"/>
      <c r="B56" s="124" t="s">
        <v>125</v>
      </c>
      <c r="C56" s="56" t="s">
        <v>86</v>
      </c>
      <c r="D56" s="57">
        <v>5</v>
      </c>
      <c r="E56" s="56" t="s">
        <v>71</v>
      </c>
      <c r="F56" s="58">
        <v>8000</v>
      </c>
      <c r="G56" s="58">
        <f>F56*D56</f>
        <v>40000</v>
      </c>
    </row>
    <row r="57" spans="1:224" s="131" customFormat="1" ht="12.75" customHeight="1" x14ac:dyDescent="0.25">
      <c r="A57" s="126"/>
      <c r="B57" s="132" t="s">
        <v>130</v>
      </c>
      <c r="C57" s="56"/>
      <c r="D57" s="128"/>
      <c r="E57" s="56"/>
      <c r="F57" s="129"/>
      <c r="G57" s="129"/>
      <c r="H57" s="130"/>
      <c r="I57" s="130"/>
      <c r="J57" s="130"/>
      <c r="K57" s="130"/>
      <c r="L57" s="130"/>
      <c r="M57" s="130"/>
      <c r="N57" s="130"/>
      <c r="O57" s="130"/>
      <c r="P57" s="130"/>
      <c r="Q57" s="130"/>
      <c r="R57" s="130"/>
      <c r="S57" s="130"/>
      <c r="T57" s="130"/>
      <c r="U57" s="130"/>
      <c r="V57" s="130"/>
      <c r="W57" s="130"/>
      <c r="X57" s="130"/>
      <c r="Y57" s="130"/>
      <c r="Z57" s="130"/>
      <c r="AA57" s="130"/>
      <c r="AB57" s="130"/>
      <c r="AC57" s="130"/>
      <c r="AD57" s="130"/>
      <c r="AE57" s="130"/>
      <c r="AF57" s="130"/>
      <c r="AG57" s="130"/>
      <c r="AH57" s="130"/>
      <c r="AI57" s="130"/>
      <c r="AJ57" s="130"/>
      <c r="AK57" s="130"/>
      <c r="AL57" s="130"/>
      <c r="AM57" s="130"/>
      <c r="AN57" s="130"/>
      <c r="AO57" s="130"/>
      <c r="AP57" s="130"/>
      <c r="AQ57" s="130"/>
      <c r="AR57" s="130"/>
      <c r="AS57" s="130"/>
      <c r="AT57" s="130"/>
      <c r="AU57" s="130"/>
      <c r="AV57" s="130"/>
      <c r="AW57" s="130"/>
      <c r="AX57" s="130"/>
      <c r="AY57" s="130"/>
      <c r="AZ57" s="130"/>
      <c r="BA57" s="130"/>
      <c r="BB57" s="130"/>
      <c r="BC57" s="130"/>
      <c r="BD57" s="130"/>
      <c r="BE57" s="130"/>
      <c r="BF57" s="130"/>
      <c r="BG57" s="130"/>
      <c r="BH57" s="130"/>
      <c r="BI57" s="130"/>
      <c r="BJ57" s="130"/>
      <c r="BK57" s="130"/>
      <c r="BL57" s="130"/>
      <c r="BM57" s="130"/>
      <c r="BN57" s="130"/>
      <c r="BO57" s="130"/>
      <c r="BP57" s="130"/>
      <c r="BQ57" s="130"/>
      <c r="BR57" s="130"/>
      <c r="BS57" s="130"/>
      <c r="BT57" s="130"/>
      <c r="BU57" s="130"/>
      <c r="BV57" s="130"/>
      <c r="BW57" s="130"/>
      <c r="BX57" s="130"/>
      <c r="BY57" s="130"/>
      <c r="BZ57" s="130"/>
      <c r="CA57" s="130"/>
      <c r="CB57" s="130"/>
      <c r="CC57" s="130"/>
      <c r="CD57" s="130"/>
      <c r="CE57" s="130"/>
      <c r="CF57" s="130"/>
      <c r="CG57" s="130"/>
      <c r="CH57" s="130"/>
      <c r="CI57" s="130"/>
      <c r="CJ57" s="130"/>
      <c r="CK57" s="130"/>
      <c r="CL57" s="130"/>
      <c r="CM57" s="130"/>
      <c r="CN57" s="130"/>
      <c r="CO57" s="130"/>
      <c r="CP57" s="130"/>
      <c r="CQ57" s="130"/>
      <c r="CR57" s="130"/>
      <c r="CS57" s="130"/>
      <c r="CT57" s="130"/>
      <c r="CU57" s="130"/>
      <c r="CV57" s="130"/>
      <c r="CW57" s="130"/>
      <c r="CX57" s="130"/>
      <c r="CY57" s="130"/>
      <c r="CZ57" s="130"/>
      <c r="DA57" s="130"/>
      <c r="DB57" s="130"/>
      <c r="DC57" s="130"/>
      <c r="DD57" s="130"/>
      <c r="DE57" s="130"/>
      <c r="DF57" s="130"/>
      <c r="DG57" s="130"/>
      <c r="DH57" s="130"/>
      <c r="DI57" s="130"/>
      <c r="DJ57" s="130"/>
      <c r="DK57" s="130"/>
      <c r="DL57" s="130"/>
      <c r="DM57" s="130"/>
      <c r="DN57" s="130"/>
      <c r="DO57" s="130"/>
      <c r="DP57" s="130"/>
      <c r="DQ57" s="130"/>
      <c r="DR57" s="130"/>
      <c r="DS57" s="130"/>
      <c r="DT57" s="130"/>
      <c r="DU57" s="130"/>
      <c r="DV57" s="130"/>
      <c r="DW57" s="130"/>
      <c r="DX57" s="130"/>
      <c r="DY57" s="130"/>
      <c r="DZ57" s="130"/>
      <c r="EA57" s="130"/>
      <c r="EB57" s="130"/>
      <c r="EC57" s="130"/>
      <c r="ED57" s="130"/>
      <c r="EE57" s="130"/>
      <c r="EF57" s="130"/>
      <c r="EG57" s="130"/>
      <c r="EH57" s="130"/>
      <c r="EI57" s="130"/>
      <c r="EJ57" s="130"/>
      <c r="EK57" s="130"/>
      <c r="EL57" s="130"/>
      <c r="EM57" s="130"/>
      <c r="EN57" s="130"/>
      <c r="EO57" s="130"/>
      <c r="EP57" s="130"/>
      <c r="EQ57" s="130"/>
      <c r="ER57" s="130"/>
      <c r="ES57" s="130"/>
      <c r="ET57" s="130"/>
      <c r="EU57" s="130"/>
      <c r="EV57" s="130"/>
      <c r="EW57" s="130"/>
      <c r="EX57" s="130"/>
      <c r="EY57" s="130"/>
      <c r="EZ57" s="130"/>
      <c r="FA57" s="130"/>
      <c r="FB57" s="130"/>
      <c r="FC57" s="130"/>
      <c r="FD57" s="130"/>
      <c r="FE57" s="130"/>
      <c r="FF57" s="130"/>
      <c r="FG57" s="130"/>
      <c r="FH57" s="130"/>
      <c r="FI57" s="130"/>
      <c r="FJ57" s="130"/>
      <c r="FK57" s="130"/>
      <c r="FL57" s="130"/>
      <c r="FM57" s="130"/>
      <c r="FN57" s="130"/>
      <c r="FO57" s="130"/>
      <c r="FP57" s="130"/>
      <c r="FQ57" s="130"/>
      <c r="FR57" s="130"/>
      <c r="FS57" s="130"/>
      <c r="FT57" s="130"/>
      <c r="FU57" s="130"/>
      <c r="FV57" s="130"/>
      <c r="FW57" s="130"/>
      <c r="FX57" s="130"/>
      <c r="FY57" s="130"/>
      <c r="FZ57" s="130"/>
      <c r="GA57" s="130"/>
      <c r="GB57" s="130"/>
      <c r="GC57" s="130"/>
      <c r="GD57" s="130"/>
      <c r="GE57" s="130"/>
      <c r="GF57" s="130"/>
      <c r="GG57" s="130"/>
      <c r="GH57" s="130"/>
      <c r="GI57" s="130"/>
      <c r="GJ57" s="130"/>
      <c r="GK57" s="130"/>
      <c r="GL57" s="130"/>
      <c r="GM57" s="130"/>
      <c r="GN57" s="130"/>
      <c r="GO57" s="130"/>
      <c r="GP57" s="130"/>
      <c r="GQ57" s="130"/>
      <c r="GR57" s="130"/>
      <c r="GS57" s="130"/>
      <c r="GT57" s="130"/>
      <c r="GU57" s="130"/>
      <c r="GV57" s="130"/>
      <c r="GW57" s="130"/>
      <c r="GX57" s="130"/>
      <c r="GY57" s="130"/>
      <c r="GZ57" s="130"/>
      <c r="HA57" s="130"/>
      <c r="HB57" s="130"/>
      <c r="HC57" s="130"/>
      <c r="HD57" s="130"/>
      <c r="HE57" s="130"/>
      <c r="HF57" s="130"/>
      <c r="HG57" s="130"/>
      <c r="HH57" s="130"/>
      <c r="HI57" s="130"/>
      <c r="HJ57" s="130"/>
      <c r="HK57" s="130"/>
      <c r="HL57" s="130"/>
      <c r="HM57" s="130"/>
      <c r="HN57" s="130"/>
      <c r="HO57" s="130"/>
      <c r="HP57" s="130"/>
    </row>
    <row r="58" spans="1:224" s="131" customFormat="1" ht="12.75" customHeight="1" x14ac:dyDescent="0.25">
      <c r="A58" s="126"/>
      <c r="B58" s="127" t="s">
        <v>131</v>
      </c>
      <c r="C58" s="56" t="s">
        <v>86</v>
      </c>
      <c r="D58" s="128">
        <v>8</v>
      </c>
      <c r="E58" s="56" t="s">
        <v>132</v>
      </c>
      <c r="F58" s="129">
        <v>26000</v>
      </c>
      <c r="G58" s="129">
        <f>F58*D58</f>
        <v>208000</v>
      </c>
      <c r="H58" s="130"/>
      <c r="I58" s="130"/>
      <c r="J58" s="130"/>
      <c r="K58" s="130"/>
      <c r="L58" s="130"/>
      <c r="M58" s="130"/>
      <c r="N58" s="130"/>
      <c r="O58" s="130"/>
      <c r="P58" s="130"/>
      <c r="Q58" s="130"/>
      <c r="R58" s="130"/>
      <c r="S58" s="130"/>
      <c r="T58" s="130"/>
      <c r="U58" s="130"/>
      <c r="V58" s="130"/>
      <c r="W58" s="130"/>
      <c r="X58" s="130"/>
      <c r="Y58" s="130"/>
      <c r="Z58" s="130"/>
      <c r="AA58" s="130"/>
      <c r="AB58" s="130"/>
      <c r="AC58" s="130"/>
      <c r="AD58" s="130"/>
      <c r="AE58" s="130"/>
      <c r="AF58" s="130"/>
      <c r="AG58" s="130"/>
      <c r="AH58" s="130"/>
      <c r="AI58" s="130"/>
      <c r="AJ58" s="130"/>
      <c r="AK58" s="130"/>
      <c r="AL58" s="130"/>
      <c r="AM58" s="130"/>
      <c r="AN58" s="130"/>
      <c r="AO58" s="130"/>
      <c r="AP58" s="130"/>
      <c r="AQ58" s="130"/>
      <c r="AR58" s="130"/>
      <c r="AS58" s="130"/>
      <c r="AT58" s="130"/>
      <c r="AU58" s="130"/>
      <c r="AV58" s="130"/>
      <c r="AW58" s="130"/>
      <c r="AX58" s="130"/>
      <c r="AY58" s="130"/>
      <c r="AZ58" s="130"/>
      <c r="BA58" s="130"/>
      <c r="BB58" s="130"/>
      <c r="BC58" s="130"/>
      <c r="BD58" s="130"/>
      <c r="BE58" s="130"/>
      <c r="BF58" s="130"/>
      <c r="BG58" s="130"/>
      <c r="BH58" s="130"/>
      <c r="BI58" s="130"/>
      <c r="BJ58" s="130"/>
      <c r="BK58" s="130"/>
      <c r="BL58" s="130"/>
      <c r="BM58" s="130"/>
      <c r="BN58" s="130"/>
      <c r="BO58" s="130"/>
      <c r="BP58" s="130"/>
      <c r="BQ58" s="130"/>
      <c r="BR58" s="130"/>
      <c r="BS58" s="130"/>
      <c r="BT58" s="130"/>
      <c r="BU58" s="130"/>
      <c r="BV58" s="130"/>
      <c r="BW58" s="130"/>
      <c r="BX58" s="130"/>
      <c r="BY58" s="130"/>
      <c r="BZ58" s="130"/>
      <c r="CA58" s="130"/>
      <c r="CB58" s="130"/>
      <c r="CC58" s="130"/>
      <c r="CD58" s="130"/>
      <c r="CE58" s="130"/>
      <c r="CF58" s="130"/>
      <c r="CG58" s="130"/>
      <c r="CH58" s="130"/>
      <c r="CI58" s="130"/>
      <c r="CJ58" s="130"/>
      <c r="CK58" s="130"/>
      <c r="CL58" s="130"/>
      <c r="CM58" s="130"/>
      <c r="CN58" s="130"/>
      <c r="CO58" s="130"/>
      <c r="CP58" s="130"/>
      <c r="CQ58" s="130"/>
      <c r="CR58" s="130"/>
      <c r="CS58" s="130"/>
      <c r="CT58" s="130"/>
      <c r="CU58" s="130"/>
      <c r="CV58" s="130"/>
      <c r="CW58" s="130"/>
      <c r="CX58" s="130"/>
      <c r="CY58" s="130"/>
      <c r="CZ58" s="130"/>
      <c r="DA58" s="130"/>
      <c r="DB58" s="130"/>
      <c r="DC58" s="130"/>
      <c r="DD58" s="130"/>
      <c r="DE58" s="130"/>
      <c r="DF58" s="130"/>
      <c r="DG58" s="130"/>
      <c r="DH58" s="130"/>
      <c r="DI58" s="130"/>
      <c r="DJ58" s="130"/>
      <c r="DK58" s="130"/>
      <c r="DL58" s="130"/>
      <c r="DM58" s="130"/>
      <c r="DN58" s="130"/>
      <c r="DO58" s="130"/>
      <c r="DP58" s="130"/>
      <c r="DQ58" s="130"/>
      <c r="DR58" s="130"/>
      <c r="DS58" s="130"/>
      <c r="DT58" s="130"/>
      <c r="DU58" s="130"/>
      <c r="DV58" s="130"/>
      <c r="DW58" s="130"/>
      <c r="DX58" s="130"/>
      <c r="DY58" s="130"/>
      <c r="DZ58" s="130"/>
      <c r="EA58" s="130"/>
      <c r="EB58" s="130"/>
      <c r="EC58" s="130"/>
      <c r="ED58" s="130"/>
      <c r="EE58" s="130"/>
      <c r="EF58" s="130"/>
      <c r="EG58" s="130"/>
      <c r="EH58" s="130"/>
      <c r="EI58" s="130"/>
      <c r="EJ58" s="130"/>
      <c r="EK58" s="130"/>
      <c r="EL58" s="130"/>
      <c r="EM58" s="130"/>
      <c r="EN58" s="130"/>
      <c r="EO58" s="130"/>
      <c r="EP58" s="130"/>
      <c r="EQ58" s="130"/>
      <c r="ER58" s="130"/>
      <c r="ES58" s="130"/>
      <c r="ET58" s="130"/>
      <c r="EU58" s="130"/>
      <c r="EV58" s="130"/>
      <c r="EW58" s="130"/>
      <c r="EX58" s="130"/>
      <c r="EY58" s="130"/>
      <c r="EZ58" s="130"/>
      <c r="FA58" s="130"/>
      <c r="FB58" s="130"/>
      <c r="FC58" s="130"/>
      <c r="FD58" s="130"/>
      <c r="FE58" s="130"/>
      <c r="FF58" s="130"/>
      <c r="FG58" s="130"/>
      <c r="FH58" s="130"/>
      <c r="FI58" s="130"/>
      <c r="FJ58" s="130"/>
      <c r="FK58" s="130"/>
      <c r="FL58" s="130"/>
      <c r="FM58" s="130"/>
      <c r="FN58" s="130"/>
      <c r="FO58" s="130"/>
      <c r="FP58" s="130"/>
      <c r="FQ58" s="130"/>
      <c r="FR58" s="130"/>
      <c r="FS58" s="130"/>
      <c r="FT58" s="130"/>
      <c r="FU58" s="130"/>
      <c r="FV58" s="130"/>
      <c r="FW58" s="130"/>
      <c r="FX58" s="130"/>
      <c r="FY58" s="130"/>
      <c r="FZ58" s="130"/>
      <c r="GA58" s="130"/>
      <c r="GB58" s="130"/>
      <c r="GC58" s="130"/>
      <c r="GD58" s="130"/>
      <c r="GE58" s="130"/>
      <c r="GF58" s="130"/>
      <c r="GG58" s="130"/>
      <c r="GH58" s="130"/>
      <c r="GI58" s="130"/>
      <c r="GJ58" s="130"/>
      <c r="GK58" s="130"/>
      <c r="GL58" s="130"/>
      <c r="GM58" s="130"/>
      <c r="GN58" s="130"/>
      <c r="GO58" s="130"/>
      <c r="GP58" s="130"/>
      <c r="GQ58" s="130"/>
      <c r="GR58" s="130"/>
      <c r="GS58" s="130"/>
      <c r="GT58" s="130"/>
      <c r="GU58" s="130"/>
      <c r="GV58" s="130"/>
      <c r="GW58" s="130"/>
      <c r="GX58" s="130"/>
      <c r="GY58" s="130"/>
      <c r="GZ58" s="130"/>
      <c r="HA58" s="130"/>
      <c r="HB58" s="130"/>
      <c r="HC58" s="130"/>
      <c r="HD58" s="130"/>
      <c r="HE58" s="130"/>
      <c r="HF58" s="130"/>
      <c r="HG58" s="130"/>
      <c r="HH58" s="130"/>
      <c r="HI58" s="130"/>
      <c r="HJ58" s="130"/>
      <c r="HK58" s="130"/>
      <c r="HL58" s="130"/>
      <c r="HM58" s="130"/>
      <c r="HN58" s="130"/>
      <c r="HO58" s="130"/>
      <c r="HP58" s="130"/>
    </row>
    <row r="59" spans="1:224" s="131" customFormat="1" ht="12.75" customHeight="1" x14ac:dyDescent="0.25">
      <c r="A59" s="126"/>
      <c r="B59" s="132" t="s">
        <v>135</v>
      </c>
      <c r="C59" s="56"/>
      <c r="D59" s="128"/>
      <c r="E59" s="56"/>
      <c r="F59" s="129"/>
      <c r="G59" s="129"/>
      <c r="H59" s="130"/>
      <c r="I59" s="130"/>
      <c r="J59" s="130"/>
      <c r="K59" s="130"/>
      <c r="L59" s="130"/>
      <c r="M59" s="130"/>
      <c r="N59" s="130"/>
      <c r="O59" s="130"/>
      <c r="P59" s="130"/>
      <c r="Q59" s="130"/>
      <c r="R59" s="130"/>
      <c r="S59" s="130"/>
      <c r="T59" s="130"/>
      <c r="U59" s="130"/>
      <c r="V59" s="130"/>
      <c r="W59" s="130"/>
      <c r="X59" s="130"/>
      <c r="Y59" s="130"/>
      <c r="Z59" s="130"/>
      <c r="AA59" s="130"/>
      <c r="AB59" s="130"/>
      <c r="AC59" s="130"/>
      <c r="AD59" s="130"/>
      <c r="AE59" s="130"/>
      <c r="AF59" s="130"/>
      <c r="AG59" s="130"/>
      <c r="AH59" s="130"/>
      <c r="AI59" s="130"/>
      <c r="AJ59" s="130"/>
      <c r="AK59" s="130"/>
      <c r="AL59" s="130"/>
      <c r="AM59" s="130"/>
      <c r="AN59" s="130"/>
      <c r="AO59" s="130"/>
      <c r="AP59" s="130"/>
      <c r="AQ59" s="130"/>
      <c r="AR59" s="130"/>
      <c r="AS59" s="130"/>
      <c r="AT59" s="130"/>
      <c r="AU59" s="130"/>
      <c r="AV59" s="130"/>
      <c r="AW59" s="130"/>
      <c r="AX59" s="130"/>
      <c r="AY59" s="130"/>
      <c r="AZ59" s="130"/>
      <c r="BA59" s="130"/>
      <c r="BB59" s="130"/>
      <c r="BC59" s="130"/>
      <c r="BD59" s="130"/>
      <c r="BE59" s="130"/>
      <c r="BF59" s="130"/>
      <c r="BG59" s="130"/>
      <c r="BH59" s="130"/>
      <c r="BI59" s="130"/>
      <c r="BJ59" s="130"/>
      <c r="BK59" s="130"/>
      <c r="BL59" s="130"/>
      <c r="BM59" s="130"/>
      <c r="BN59" s="130"/>
      <c r="BO59" s="130"/>
      <c r="BP59" s="130"/>
      <c r="BQ59" s="130"/>
      <c r="BR59" s="130"/>
      <c r="BS59" s="130"/>
      <c r="BT59" s="130"/>
      <c r="BU59" s="130"/>
      <c r="BV59" s="130"/>
      <c r="BW59" s="130"/>
      <c r="BX59" s="130"/>
      <c r="BY59" s="130"/>
      <c r="BZ59" s="130"/>
      <c r="CA59" s="130"/>
      <c r="CB59" s="130"/>
      <c r="CC59" s="130"/>
      <c r="CD59" s="130"/>
      <c r="CE59" s="130"/>
      <c r="CF59" s="130"/>
      <c r="CG59" s="130"/>
      <c r="CH59" s="130"/>
      <c r="CI59" s="130"/>
      <c r="CJ59" s="130"/>
      <c r="CK59" s="130"/>
      <c r="CL59" s="130"/>
      <c r="CM59" s="130"/>
      <c r="CN59" s="130"/>
      <c r="CO59" s="130"/>
      <c r="CP59" s="130"/>
      <c r="CQ59" s="130"/>
      <c r="CR59" s="130"/>
      <c r="CS59" s="130"/>
      <c r="CT59" s="130"/>
      <c r="CU59" s="130"/>
      <c r="CV59" s="130"/>
      <c r="CW59" s="130"/>
      <c r="CX59" s="130"/>
      <c r="CY59" s="130"/>
      <c r="CZ59" s="130"/>
      <c r="DA59" s="130"/>
      <c r="DB59" s="130"/>
      <c r="DC59" s="130"/>
      <c r="DD59" s="130"/>
      <c r="DE59" s="130"/>
      <c r="DF59" s="130"/>
      <c r="DG59" s="130"/>
      <c r="DH59" s="130"/>
      <c r="DI59" s="130"/>
      <c r="DJ59" s="130"/>
      <c r="DK59" s="130"/>
      <c r="DL59" s="130"/>
      <c r="DM59" s="130"/>
      <c r="DN59" s="130"/>
      <c r="DO59" s="130"/>
      <c r="DP59" s="130"/>
      <c r="DQ59" s="130"/>
      <c r="DR59" s="130"/>
      <c r="DS59" s="130"/>
      <c r="DT59" s="130"/>
      <c r="DU59" s="130"/>
      <c r="DV59" s="130"/>
      <c r="DW59" s="130"/>
      <c r="DX59" s="130"/>
      <c r="DY59" s="130"/>
      <c r="DZ59" s="130"/>
      <c r="EA59" s="130"/>
      <c r="EB59" s="130"/>
      <c r="EC59" s="130"/>
      <c r="ED59" s="130"/>
      <c r="EE59" s="130"/>
      <c r="EF59" s="130"/>
      <c r="EG59" s="130"/>
      <c r="EH59" s="130"/>
      <c r="EI59" s="130"/>
      <c r="EJ59" s="130"/>
      <c r="EK59" s="130"/>
      <c r="EL59" s="130"/>
      <c r="EM59" s="130"/>
      <c r="EN59" s="130"/>
      <c r="EO59" s="130"/>
      <c r="EP59" s="130"/>
      <c r="EQ59" s="130"/>
      <c r="ER59" s="130"/>
      <c r="ES59" s="130"/>
      <c r="ET59" s="130"/>
      <c r="EU59" s="130"/>
      <c r="EV59" s="130"/>
      <c r="EW59" s="130"/>
      <c r="EX59" s="130"/>
      <c r="EY59" s="130"/>
      <c r="EZ59" s="130"/>
      <c r="FA59" s="130"/>
      <c r="FB59" s="130"/>
      <c r="FC59" s="130"/>
      <c r="FD59" s="130"/>
      <c r="FE59" s="130"/>
      <c r="FF59" s="130"/>
      <c r="FG59" s="130"/>
      <c r="FH59" s="130"/>
      <c r="FI59" s="130"/>
      <c r="FJ59" s="130"/>
      <c r="FK59" s="130"/>
      <c r="FL59" s="130"/>
      <c r="FM59" s="130"/>
      <c r="FN59" s="130"/>
      <c r="FO59" s="130"/>
      <c r="FP59" s="130"/>
      <c r="FQ59" s="130"/>
      <c r="FR59" s="130"/>
      <c r="FS59" s="130"/>
      <c r="FT59" s="130"/>
      <c r="FU59" s="130"/>
      <c r="FV59" s="130"/>
      <c r="FW59" s="130"/>
      <c r="FX59" s="130"/>
      <c r="FY59" s="130"/>
      <c r="FZ59" s="130"/>
      <c r="GA59" s="130"/>
      <c r="GB59" s="130"/>
      <c r="GC59" s="130"/>
      <c r="GD59" s="130"/>
      <c r="GE59" s="130"/>
      <c r="GF59" s="130"/>
      <c r="GG59" s="130"/>
      <c r="GH59" s="130"/>
      <c r="GI59" s="130"/>
      <c r="GJ59" s="130"/>
      <c r="GK59" s="130"/>
      <c r="GL59" s="130"/>
      <c r="GM59" s="130"/>
      <c r="GN59" s="130"/>
      <c r="GO59" s="130"/>
      <c r="GP59" s="130"/>
      <c r="GQ59" s="130"/>
      <c r="GR59" s="130"/>
      <c r="GS59" s="130"/>
      <c r="GT59" s="130"/>
      <c r="GU59" s="130"/>
      <c r="GV59" s="130"/>
      <c r="GW59" s="130"/>
      <c r="GX59" s="130"/>
      <c r="GY59" s="130"/>
      <c r="GZ59" s="130"/>
      <c r="HA59" s="130"/>
      <c r="HB59" s="130"/>
      <c r="HC59" s="130"/>
      <c r="HD59" s="130"/>
      <c r="HE59" s="130"/>
      <c r="HF59" s="130"/>
      <c r="HG59" s="130"/>
      <c r="HH59" s="130"/>
      <c r="HI59" s="130"/>
      <c r="HJ59" s="130"/>
      <c r="HK59" s="130"/>
      <c r="HL59" s="130"/>
      <c r="HM59" s="130"/>
      <c r="HN59" s="130"/>
      <c r="HO59" s="130"/>
      <c r="HP59" s="130"/>
    </row>
    <row r="60" spans="1:224" s="131" customFormat="1" ht="12.75" customHeight="1" x14ac:dyDescent="0.25">
      <c r="A60" s="126"/>
      <c r="B60" s="127" t="s">
        <v>133</v>
      </c>
      <c r="C60" s="56" t="s">
        <v>86</v>
      </c>
      <c r="D60" s="128">
        <v>4.8</v>
      </c>
      <c r="E60" s="56" t="s">
        <v>134</v>
      </c>
      <c r="F60" s="129">
        <v>14000</v>
      </c>
      <c r="G60" s="129">
        <f>D60*F60</f>
        <v>67200</v>
      </c>
      <c r="H60" s="130"/>
      <c r="I60" s="130"/>
      <c r="J60" s="130"/>
      <c r="K60" s="130"/>
      <c r="L60" s="130"/>
      <c r="M60" s="130"/>
      <c r="N60" s="130"/>
      <c r="O60" s="130"/>
      <c r="P60" s="130"/>
      <c r="Q60" s="130"/>
      <c r="R60" s="130"/>
      <c r="S60" s="130"/>
      <c r="T60" s="130"/>
      <c r="U60" s="130"/>
      <c r="V60" s="130"/>
      <c r="W60" s="130"/>
      <c r="X60" s="130"/>
      <c r="Y60" s="130"/>
      <c r="Z60" s="130"/>
      <c r="AA60" s="130"/>
      <c r="AB60" s="130"/>
      <c r="AC60" s="130"/>
      <c r="AD60" s="130"/>
      <c r="AE60" s="130"/>
      <c r="AF60" s="130"/>
      <c r="AG60" s="130"/>
      <c r="AH60" s="130"/>
      <c r="AI60" s="130"/>
      <c r="AJ60" s="130"/>
      <c r="AK60" s="130"/>
      <c r="AL60" s="130"/>
      <c r="AM60" s="130"/>
      <c r="AN60" s="130"/>
      <c r="AO60" s="130"/>
      <c r="AP60" s="130"/>
      <c r="AQ60" s="130"/>
      <c r="AR60" s="130"/>
      <c r="AS60" s="130"/>
      <c r="AT60" s="130"/>
      <c r="AU60" s="130"/>
      <c r="AV60" s="130"/>
      <c r="AW60" s="130"/>
      <c r="AX60" s="130"/>
      <c r="AY60" s="130"/>
      <c r="AZ60" s="130"/>
      <c r="BA60" s="130"/>
      <c r="BB60" s="130"/>
      <c r="BC60" s="130"/>
      <c r="BD60" s="130"/>
      <c r="BE60" s="130"/>
      <c r="BF60" s="130"/>
      <c r="BG60" s="130"/>
      <c r="BH60" s="130"/>
      <c r="BI60" s="130"/>
      <c r="BJ60" s="130"/>
      <c r="BK60" s="130"/>
      <c r="BL60" s="130"/>
      <c r="BM60" s="130"/>
      <c r="BN60" s="130"/>
      <c r="BO60" s="130"/>
      <c r="BP60" s="130"/>
      <c r="BQ60" s="130"/>
      <c r="BR60" s="130"/>
      <c r="BS60" s="130"/>
      <c r="BT60" s="130"/>
      <c r="BU60" s="130"/>
      <c r="BV60" s="130"/>
      <c r="BW60" s="130"/>
      <c r="BX60" s="130"/>
      <c r="BY60" s="130"/>
      <c r="BZ60" s="130"/>
      <c r="CA60" s="130"/>
      <c r="CB60" s="130"/>
      <c r="CC60" s="130"/>
      <c r="CD60" s="130"/>
      <c r="CE60" s="130"/>
      <c r="CF60" s="130"/>
      <c r="CG60" s="130"/>
      <c r="CH60" s="130"/>
      <c r="CI60" s="130"/>
      <c r="CJ60" s="130"/>
      <c r="CK60" s="130"/>
      <c r="CL60" s="130"/>
      <c r="CM60" s="130"/>
      <c r="CN60" s="130"/>
      <c r="CO60" s="130"/>
      <c r="CP60" s="130"/>
      <c r="CQ60" s="130"/>
      <c r="CR60" s="130"/>
      <c r="CS60" s="130"/>
      <c r="CT60" s="130"/>
      <c r="CU60" s="130"/>
      <c r="CV60" s="130"/>
      <c r="CW60" s="130"/>
      <c r="CX60" s="130"/>
      <c r="CY60" s="130"/>
      <c r="CZ60" s="130"/>
      <c r="DA60" s="130"/>
      <c r="DB60" s="130"/>
      <c r="DC60" s="130"/>
      <c r="DD60" s="130"/>
      <c r="DE60" s="130"/>
      <c r="DF60" s="130"/>
      <c r="DG60" s="130"/>
      <c r="DH60" s="130"/>
      <c r="DI60" s="130"/>
      <c r="DJ60" s="130"/>
      <c r="DK60" s="130"/>
      <c r="DL60" s="130"/>
      <c r="DM60" s="130"/>
      <c r="DN60" s="130"/>
      <c r="DO60" s="130"/>
      <c r="DP60" s="130"/>
      <c r="DQ60" s="130"/>
      <c r="DR60" s="130"/>
      <c r="DS60" s="130"/>
      <c r="DT60" s="130"/>
      <c r="DU60" s="130"/>
      <c r="DV60" s="130"/>
      <c r="DW60" s="130"/>
      <c r="DX60" s="130"/>
      <c r="DY60" s="130"/>
      <c r="DZ60" s="130"/>
      <c r="EA60" s="130"/>
      <c r="EB60" s="130"/>
      <c r="EC60" s="130"/>
      <c r="ED60" s="130"/>
      <c r="EE60" s="130"/>
      <c r="EF60" s="130"/>
      <c r="EG60" s="130"/>
      <c r="EH60" s="130"/>
      <c r="EI60" s="130"/>
      <c r="EJ60" s="130"/>
      <c r="EK60" s="130"/>
      <c r="EL60" s="130"/>
      <c r="EM60" s="130"/>
      <c r="EN60" s="130"/>
      <c r="EO60" s="130"/>
      <c r="EP60" s="130"/>
      <c r="EQ60" s="130"/>
      <c r="ER60" s="130"/>
      <c r="ES60" s="130"/>
      <c r="ET60" s="130"/>
      <c r="EU60" s="130"/>
      <c r="EV60" s="130"/>
      <c r="EW60" s="130"/>
      <c r="EX60" s="130"/>
      <c r="EY60" s="130"/>
      <c r="EZ60" s="130"/>
      <c r="FA60" s="130"/>
      <c r="FB60" s="130"/>
      <c r="FC60" s="130"/>
      <c r="FD60" s="130"/>
      <c r="FE60" s="130"/>
      <c r="FF60" s="130"/>
      <c r="FG60" s="130"/>
      <c r="FH60" s="130"/>
      <c r="FI60" s="130"/>
      <c r="FJ60" s="130"/>
      <c r="FK60" s="130"/>
      <c r="FL60" s="130"/>
      <c r="FM60" s="130"/>
      <c r="FN60" s="130"/>
      <c r="FO60" s="130"/>
      <c r="FP60" s="130"/>
      <c r="FQ60" s="130"/>
      <c r="FR60" s="130"/>
      <c r="FS60" s="130"/>
      <c r="FT60" s="130"/>
      <c r="FU60" s="130"/>
      <c r="FV60" s="130"/>
      <c r="FW60" s="130"/>
      <c r="FX60" s="130"/>
      <c r="FY60" s="130"/>
      <c r="FZ60" s="130"/>
      <c r="GA60" s="130"/>
      <c r="GB60" s="130"/>
      <c r="GC60" s="130"/>
      <c r="GD60" s="130"/>
      <c r="GE60" s="130"/>
      <c r="GF60" s="130"/>
      <c r="GG60" s="130"/>
      <c r="GH60" s="130"/>
      <c r="GI60" s="130"/>
      <c r="GJ60" s="130"/>
      <c r="GK60" s="130"/>
      <c r="GL60" s="130"/>
      <c r="GM60" s="130"/>
      <c r="GN60" s="130"/>
      <c r="GO60" s="130"/>
      <c r="GP60" s="130"/>
      <c r="GQ60" s="130"/>
      <c r="GR60" s="130"/>
      <c r="GS60" s="130"/>
      <c r="GT60" s="130"/>
      <c r="GU60" s="130"/>
      <c r="GV60" s="130"/>
      <c r="GW60" s="130"/>
      <c r="GX60" s="130"/>
      <c r="GY60" s="130"/>
      <c r="GZ60" s="130"/>
      <c r="HA60" s="130"/>
      <c r="HB60" s="130"/>
      <c r="HC60" s="130"/>
      <c r="HD60" s="130"/>
      <c r="HE60" s="130"/>
      <c r="HF60" s="130"/>
      <c r="HG60" s="130"/>
      <c r="HH60" s="130"/>
      <c r="HI60" s="130"/>
      <c r="HJ60" s="130"/>
      <c r="HK60" s="130"/>
      <c r="HL60" s="130"/>
      <c r="HM60" s="130"/>
      <c r="HN60" s="130"/>
      <c r="HO60" s="130"/>
      <c r="HP60" s="130"/>
    </row>
    <row r="61" spans="1:224" ht="12.75" customHeight="1" x14ac:dyDescent="0.25">
      <c r="A61" s="22"/>
      <c r="B61" s="133" t="s">
        <v>36</v>
      </c>
      <c r="C61" s="56"/>
      <c r="D61" s="57"/>
      <c r="E61" s="56"/>
      <c r="F61" s="58"/>
      <c r="G61" s="58"/>
    </row>
    <row r="62" spans="1:224" ht="12.75" customHeight="1" x14ac:dyDescent="0.25">
      <c r="A62" s="22"/>
      <c r="B62" s="125" t="s">
        <v>126</v>
      </c>
      <c r="C62" s="56" t="s">
        <v>34</v>
      </c>
      <c r="D62" s="57">
        <v>0.5</v>
      </c>
      <c r="E62" s="56" t="s">
        <v>73</v>
      </c>
      <c r="F62" s="58">
        <v>360000</v>
      </c>
      <c r="G62" s="58">
        <f>F62*D62</f>
        <v>180000</v>
      </c>
    </row>
    <row r="63" spans="1:224" ht="13.5" customHeight="1" x14ac:dyDescent="0.25">
      <c r="A63" s="5"/>
      <c r="B63" s="124" t="s">
        <v>127</v>
      </c>
      <c r="C63" s="56" t="s">
        <v>86</v>
      </c>
      <c r="D63" s="57">
        <v>0.2</v>
      </c>
      <c r="E63" s="56" t="s">
        <v>73</v>
      </c>
      <c r="F63" s="58">
        <v>36000</v>
      </c>
      <c r="G63" s="58">
        <f>F63*D63</f>
        <v>7200</v>
      </c>
    </row>
    <row r="64" spans="1:224" ht="12" customHeight="1" x14ac:dyDescent="0.25">
      <c r="A64" s="2"/>
      <c r="B64" s="125" t="s">
        <v>128</v>
      </c>
      <c r="C64" s="56" t="s">
        <v>86</v>
      </c>
      <c r="D64" s="57">
        <v>0.6</v>
      </c>
      <c r="E64" s="56" t="s">
        <v>73</v>
      </c>
      <c r="F64" s="58">
        <v>28000</v>
      </c>
      <c r="G64" s="58">
        <f>F64*D64</f>
        <v>16800</v>
      </c>
    </row>
    <row r="65" spans="1:7" ht="12" customHeight="1" x14ac:dyDescent="0.25">
      <c r="A65" s="5"/>
      <c r="B65" s="133" t="s">
        <v>85</v>
      </c>
      <c r="C65" s="56"/>
      <c r="D65" s="57"/>
      <c r="E65" s="56"/>
      <c r="F65" s="58"/>
      <c r="G65" s="58"/>
    </row>
    <row r="66" spans="1:7" ht="15" x14ac:dyDescent="0.25">
      <c r="A66" s="5"/>
      <c r="B66" s="124" t="s">
        <v>122</v>
      </c>
      <c r="C66" s="56" t="s">
        <v>34</v>
      </c>
      <c r="D66" s="57">
        <v>3</v>
      </c>
      <c r="E66" s="56" t="s">
        <v>71</v>
      </c>
      <c r="F66" s="58">
        <v>72519</v>
      </c>
      <c r="G66" s="58">
        <f>F66*D66</f>
        <v>217557</v>
      </c>
    </row>
    <row r="67" spans="1:7" ht="12.75" customHeight="1" x14ac:dyDescent="0.25">
      <c r="A67" s="22"/>
      <c r="B67" s="124" t="s">
        <v>129</v>
      </c>
      <c r="C67" s="56" t="s">
        <v>86</v>
      </c>
      <c r="D67" s="57">
        <v>5</v>
      </c>
      <c r="E67" s="56" t="s">
        <v>73</v>
      </c>
      <c r="F67" s="58">
        <v>30000</v>
      </c>
      <c r="G67" s="58">
        <f>F67*D67</f>
        <v>150000</v>
      </c>
    </row>
    <row r="68" spans="1:7" ht="13.5" customHeight="1" x14ac:dyDescent="0.25">
      <c r="A68" s="5"/>
      <c r="B68" s="59" t="s">
        <v>37</v>
      </c>
      <c r="C68" s="60"/>
      <c r="D68" s="60"/>
      <c r="E68" s="60"/>
      <c r="F68" s="61"/>
      <c r="G68" s="62">
        <f>SUM(G50:G67)</f>
        <v>5062757</v>
      </c>
    </row>
    <row r="69" spans="1:7" ht="12" customHeight="1" x14ac:dyDescent="0.25">
      <c r="A69" s="2"/>
      <c r="B69" s="46"/>
      <c r="C69" s="47"/>
      <c r="D69" s="47"/>
      <c r="E69" s="63"/>
      <c r="F69" s="48"/>
      <c r="G69" s="48"/>
    </row>
    <row r="70" spans="1:7" ht="12" customHeight="1" x14ac:dyDescent="0.25">
      <c r="A70" s="81"/>
      <c r="B70" s="37" t="s">
        <v>38</v>
      </c>
      <c r="C70" s="38"/>
      <c r="D70" s="39"/>
      <c r="E70" s="39"/>
      <c r="F70" s="40"/>
      <c r="G70" s="40"/>
    </row>
    <row r="71" spans="1:7" ht="12" customHeight="1" x14ac:dyDescent="0.25">
      <c r="A71" s="81"/>
      <c r="B71" s="49" t="s">
        <v>39</v>
      </c>
      <c r="C71" s="50" t="s">
        <v>31</v>
      </c>
      <c r="D71" s="50" t="s">
        <v>32</v>
      </c>
      <c r="E71" s="49" t="s">
        <v>18</v>
      </c>
      <c r="F71" s="50" t="s">
        <v>19</v>
      </c>
      <c r="G71" s="49" t="s">
        <v>20</v>
      </c>
    </row>
    <row r="72" spans="1:7" ht="12" customHeight="1" x14ac:dyDescent="0.25">
      <c r="A72" s="81"/>
      <c r="B72" s="123" t="s">
        <v>107</v>
      </c>
      <c r="C72" s="56" t="s">
        <v>81</v>
      </c>
      <c r="D72" s="58">
        <v>10</v>
      </c>
      <c r="E72" s="30" t="s">
        <v>97</v>
      </c>
      <c r="F72" s="64">
        <v>25000</v>
      </c>
      <c r="G72" s="58">
        <f>D72*F72</f>
        <v>250000</v>
      </c>
    </row>
    <row r="73" spans="1:7" ht="12" customHeight="1" x14ac:dyDescent="0.25">
      <c r="A73" s="81"/>
      <c r="B73" s="123" t="s">
        <v>108</v>
      </c>
      <c r="C73" s="56" t="s">
        <v>34</v>
      </c>
      <c r="D73" s="58">
        <v>350</v>
      </c>
      <c r="E73" s="30" t="s">
        <v>68</v>
      </c>
      <c r="F73" s="64">
        <v>1800</v>
      </c>
      <c r="G73" s="58">
        <f>F73*D73</f>
        <v>630000</v>
      </c>
    </row>
    <row r="74" spans="1:7" ht="12" customHeight="1" x14ac:dyDescent="0.25">
      <c r="A74" s="81"/>
      <c r="B74" s="123" t="s">
        <v>109</v>
      </c>
      <c r="C74" s="56" t="s">
        <v>110</v>
      </c>
      <c r="D74" s="58">
        <v>1000</v>
      </c>
      <c r="E74" s="30" t="s">
        <v>68</v>
      </c>
      <c r="F74" s="64">
        <v>120</v>
      </c>
      <c r="G74" s="58">
        <f>F74*D74</f>
        <v>120000</v>
      </c>
    </row>
    <row r="75" spans="1:7" ht="12" customHeight="1" x14ac:dyDescent="0.25">
      <c r="A75" s="81"/>
      <c r="B75" s="123" t="s">
        <v>111</v>
      </c>
      <c r="C75" s="56" t="s">
        <v>34</v>
      </c>
      <c r="D75" s="58">
        <v>100</v>
      </c>
      <c r="E75" s="30" t="s">
        <v>77</v>
      </c>
      <c r="F75" s="64">
        <v>1600</v>
      </c>
      <c r="G75" s="58">
        <f>F75*D75</f>
        <v>160000</v>
      </c>
    </row>
    <row r="76" spans="1:7" ht="12.75" customHeight="1" x14ac:dyDescent="0.25">
      <c r="A76" s="81"/>
      <c r="B76" s="123" t="s">
        <v>112</v>
      </c>
      <c r="C76" s="56" t="s">
        <v>81</v>
      </c>
      <c r="D76" s="58">
        <v>5</v>
      </c>
      <c r="E76" s="30" t="s">
        <v>113</v>
      </c>
      <c r="F76" s="64">
        <v>270000</v>
      </c>
      <c r="G76" s="58">
        <f>+D76*F76</f>
        <v>1350000</v>
      </c>
    </row>
    <row r="77" spans="1:7" ht="12" customHeight="1" x14ac:dyDescent="0.25">
      <c r="A77" s="81"/>
      <c r="B77" s="123" t="s">
        <v>114</v>
      </c>
      <c r="C77" s="56" t="s">
        <v>81</v>
      </c>
      <c r="D77" s="58">
        <v>5</v>
      </c>
      <c r="E77" s="30" t="s">
        <v>113</v>
      </c>
      <c r="F77" s="64">
        <v>155000</v>
      </c>
      <c r="G77" s="58">
        <f>+D77*F77</f>
        <v>775000</v>
      </c>
    </row>
    <row r="78" spans="1:7" ht="12" customHeight="1" x14ac:dyDescent="0.25">
      <c r="A78" s="81"/>
      <c r="B78" s="65" t="s">
        <v>40</v>
      </c>
      <c r="C78" s="66"/>
      <c r="D78" s="66"/>
      <c r="E78" s="66"/>
      <c r="F78" s="67"/>
      <c r="G78" s="68">
        <f>SUM(G72:G77)</f>
        <v>3285000</v>
      </c>
    </row>
    <row r="79" spans="1:7" ht="12" customHeight="1" x14ac:dyDescent="0.25">
      <c r="A79" s="81"/>
      <c r="B79" s="84"/>
      <c r="C79" s="84"/>
      <c r="D79" s="84"/>
      <c r="E79" s="84"/>
      <c r="F79" s="85"/>
      <c r="G79" s="85"/>
    </row>
    <row r="80" spans="1:7" ht="12" customHeight="1" x14ac:dyDescent="0.25">
      <c r="A80" s="81"/>
      <c r="B80" s="86" t="s">
        <v>41</v>
      </c>
      <c r="C80" s="87"/>
      <c r="D80" s="87"/>
      <c r="E80" s="87"/>
      <c r="F80" s="87"/>
      <c r="G80" s="146">
        <f>G31+G36+G46+G68+G78</f>
        <v>11792757</v>
      </c>
    </row>
    <row r="81" spans="1:7" ht="12" customHeight="1" x14ac:dyDescent="0.25">
      <c r="A81" s="81"/>
      <c r="B81" s="88" t="s">
        <v>42</v>
      </c>
      <c r="C81" s="70"/>
      <c r="D81" s="70"/>
      <c r="E81" s="70"/>
      <c r="F81" s="70"/>
      <c r="G81" s="147">
        <f>G80*0.05</f>
        <v>589637.85</v>
      </c>
    </row>
    <row r="82" spans="1:7" ht="12" customHeight="1" x14ac:dyDescent="0.25">
      <c r="A82" s="81"/>
      <c r="B82" s="89" t="s">
        <v>43</v>
      </c>
      <c r="C82" s="69"/>
      <c r="D82" s="69"/>
      <c r="E82" s="69"/>
      <c r="F82" s="69"/>
      <c r="G82" s="148">
        <f>G81+G80</f>
        <v>12382394.85</v>
      </c>
    </row>
    <row r="83" spans="1:7" ht="12.75" customHeight="1" x14ac:dyDescent="0.25">
      <c r="A83" s="81"/>
      <c r="B83" s="88" t="s">
        <v>44</v>
      </c>
      <c r="C83" s="70"/>
      <c r="D83" s="70"/>
      <c r="E83" s="70"/>
      <c r="F83" s="70"/>
      <c r="G83" s="147">
        <f>G11</f>
        <v>15000000</v>
      </c>
    </row>
    <row r="84" spans="1:7" ht="12.75" customHeight="1" x14ac:dyDescent="0.25">
      <c r="A84" s="81"/>
      <c r="B84" s="90" t="s">
        <v>45</v>
      </c>
      <c r="C84" s="91"/>
      <c r="D84" s="91"/>
      <c r="E84" s="91"/>
      <c r="F84" s="91"/>
      <c r="G84" s="149">
        <f>G83-G82</f>
        <v>2617605.1500000004</v>
      </c>
    </row>
    <row r="85" spans="1:7" ht="15" customHeight="1" x14ac:dyDescent="0.25">
      <c r="A85" s="81"/>
      <c r="B85" s="82" t="s">
        <v>46</v>
      </c>
      <c r="C85" s="83"/>
      <c r="D85" s="83"/>
      <c r="E85" s="83"/>
      <c r="F85" s="83"/>
      <c r="G85" s="78"/>
    </row>
    <row r="86" spans="1:7" ht="12" customHeight="1" thickBot="1" x14ac:dyDescent="0.3">
      <c r="A86" s="81"/>
      <c r="B86" s="92"/>
      <c r="C86" s="83"/>
      <c r="D86" s="83"/>
      <c r="E86" s="83"/>
      <c r="F86" s="83"/>
      <c r="G86" s="78"/>
    </row>
    <row r="87" spans="1:7" ht="12" customHeight="1" x14ac:dyDescent="0.25">
      <c r="A87" s="81"/>
      <c r="B87" s="104" t="s">
        <v>47</v>
      </c>
      <c r="C87" s="105"/>
      <c r="D87" s="105"/>
      <c r="E87" s="105"/>
      <c r="F87" s="106"/>
      <c r="G87" s="78"/>
    </row>
    <row r="88" spans="1:7" ht="12" customHeight="1" x14ac:dyDescent="0.25">
      <c r="A88" s="81"/>
      <c r="B88" s="107" t="s">
        <v>48</v>
      </c>
      <c r="C88" s="80"/>
      <c r="D88" s="80"/>
      <c r="E88" s="80"/>
      <c r="F88" s="108"/>
      <c r="G88" s="78"/>
    </row>
    <row r="89" spans="1:7" ht="12" customHeight="1" x14ac:dyDescent="0.25">
      <c r="A89" s="81"/>
      <c r="B89" s="107" t="s">
        <v>49</v>
      </c>
      <c r="C89" s="80"/>
      <c r="D89" s="80"/>
      <c r="E89" s="80"/>
      <c r="F89" s="108"/>
      <c r="G89" s="78"/>
    </row>
    <row r="90" spans="1:7" ht="12" customHeight="1" x14ac:dyDescent="0.25">
      <c r="A90" s="81"/>
      <c r="B90" s="107" t="s">
        <v>50</v>
      </c>
      <c r="C90" s="80"/>
      <c r="D90" s="80"/>
      <c r="E90" s="80"/>
      <c r="F90" s="108"/>
      <c r="G90" s="78"/>
    </row>
    <row r="91" spans="1:7" ht="12" customHeight="1" x14ac:dyDescent="0.25">
      <c r="A91" s="81"/>
      <c r="B91" s="107" t="s">
        <v>51</v>
      </c>
      <c r="C91" s="80"/>
      <c r="D91" s="80"/>
      <c r="E91" s="80"/>
      <c r="F91" s="108"/>
      <c r="G91" s="78"/>
    </row>
    <row r="92" spans="1:7" ht="12" customHeight="1" x14ac:dyDescent="0.25">
      <c r="A92" s="81"/>
      <c r="B92" s="107" t="s">
        <v>52</v>
      </c>
      <c r="C92" s="80"/>
      <c r="D92" s="80"/>
      <c r="E92" s="80"/>
      <c r="F92" s="108"/>
      <c r="G92" s="78"/>
    </row>
    <row r="93" spans="1:7" ht="12" customHeight="1" x14ac:dyDescent="0.25">
      <c r="A93" s="81"/>
      <c r="B93" s="107" t="s">
        <v>120</v>
      </c>
      <c r="C93" s="80"/>
      <c r="D93" s="80"/>
      <c r="E93" s="80"/>
      <c r="F93" s="108"/>
      <c r="G93" s="78"/>
    </row>
    <row r="94" spans="1:7" ht="12" customHeight="1" x14ac:dyDescent="0.25">
      <c r="A94" s="81"/>
      <c r="B94" s="107" t="s">
        <v>121</v>
      </c>
      <c r="C94" s="80"/>
      <c r="D94" s="80"/>
      <c r="E94" s="80"/>
      <c r="F94" s="108"/>
      <c r="G94" s="78"/>
    </row>
    <row r="95" spans="1:7" ht="12" customHeight="1" x14ac:dyDescent="0.25">
      <c r="A95" s="81"/>
      <c r="B95" s="107" t="s">
        <v>136</v>
      </c>
      <c r="C95" s="80"/>
      <c r="D95" s="80"/>
      <c r="E95" s="80"/>
      <c r="F95" s="108"/>
      <c r="G95" s="78"/>
    </row>
    <row r="96" spans="1:7" ht="12.75" customHeight="1" thickBot="1" x14ac:dyDescent="0.3">
      <c r="A96" s="81"/>
      <c r="B96" s="109" t="s">
        <v>137</v>
      </c>
      <c r="C96" s="110"/>
      <c r="D96" s="110"/>
      <c r="E96" s="110"/>
      <c r="F96" s="111"/>
      <c r="G96" s="78"/>
    </row>
    <row r="97" spans="1:7" ht="12" customHeight="1" x14ac:dyDescent="0.25">
      <c r="A97" s="81"/>
      <c r="B97" s="102"/>
      <c r="C97" s="80"/>
      <c r="D97" s="80"/>
      <c r="E97" s="80"/>
      <c r="F97" s="80"/>
      <c r="G97" s="78"/>
    </row>
    <row r="98" spans="1:7" ht="12.75" customHeight="1" thickBot="1" x14ac:dyDescent="0.3">
      <c r="A98" s="81"/>
      <c r="B98" s="136" t="s">
        <v>53</v>
      </c>
      <c r="C98" s="137"/>
      <c r="D98" s="101"/>
      <c r="E98" s="72"/>
      <c r="F98" s="72"/>
      <c r="G98" s="78"/>
    </row>
    <row r="99" spans="1:7" ht="12" customHeight="1" x14ac:dyDescent="0.25">
      <c r="A99" s="71"/>
      <c r="B99" s="94" t="s">
        <v>39</v>
      </c>
      <c r="C99" s="73" t="s">
        <v>54</v>
      </c>
      <c r="D99" s="95" t="s">
        <v>55</v>
      </c>
      <c r="E99" s="72"/>
      <c r="F99" s="72"/>
      <c r="G99" s="78"/>
    </row>
    <row r="100" spans="1:7" ht="12" customHeight="1" x14ac:dyDescent="0.25">
      <c r="A100" s="81"/>
      <c r="B100" s="96" t="s">
        <v>56</v>
      </c>
      <c r="C100" s="74">
        <f>G31</f>
        <v>2650000</v>
      </c>
      <c r="D100" s="97">
        <f t="shared" ref="D100:D105" si="3">(C100/$C$106)</f>
        <v>0.21401352743972626</v>
      </c>
      <c r="E100" s="72"/>
      <c r="F100" s="72"/>
      <c r="G100" s="78"/>
    </row>
    <row r="101" spans="1:7" ht="12.75" customHeight="1" x14ac:dyDescent="0.25">
      <c r="A101" s="81"/>
      <c r="B101" s="96" t="s">
        <v>57</v>
      </c>
      <c r="C101" s="74">
        <f>G36</f>
        <v>180000</v>
      </c>
      <c r="D101" s="97">
        <f t="shared" si="3"/>
        <v>1.4536767901566312E-2</v>
      </c>
      <c r="E101" s="72"/>
      <c r="F101" s="72"/>
      <c r="G101" s="78"/>
    </row>
    <row r="102" spans="1:7" ht="15.6" customHeight="1" x14ac:dyDescent="0.25">
      <c r="A102" s="81"/>
      <c r="B102" s="96" t="s">
        <v>58</v>
      </c>
      <c r="C102" s="74">
        <f>G46</f>
        <v>615000</v>
      </c>
      <c r="D102" s="97">
        <f t="shared" si="3"/>
        <v>4.9667290330351568E-2</v>
      </c>
      <c r="E102" s="72"/>
      <c r="F102" s="72"/>
      <c r="G102" s="78"/>
    </row>
    <row r="103" spans="1:7" ht="11.25" customHeight="1" x14ac:dyDescent="0.25">
      <c r="B103" s="96" t="s">
        <v>30</v>
      </c>
      <c r="C103" s="74">
        <f>G68</f>
        <v>5062757</v>
      </c>
      <c r="D103" s="97">
        <f t="shared" si="3"/>
        <v>0.40886735250572309</v>
      </c>
      <c r="E103" s="72"/>
      <c r="F103" s="72"/>
      <c r="G103" s="78"/>
    </row>
    <row r="104" spans="1:7" ht="11.25" customHeight="1" x14ac:dyDescent="0.25">
      <c r="B104" s="96" t="s">
        <v>59</v>
      </c>
      <c r="C104" s="75">
        <f>G78</f>
        <v>3285000</v>
      </c>
      <c r="D104" s="97">
        <f t="shared" si="3"/>
        <v>0.26529601420358517</v>
      </c>
      <c r="E104" s="77"/>
      <c r="F104" s="77"/>
      <c r="G104" s="78"/>
    </row>
    <row r="105" spans="1:7" ht="11.25" customHeight="1" x14ac:dyDescent="0.25">
      <c r="B105" s="96" t="s">
        <v>60</v>
      </c>
      <c r="C105" s="75">
        <f>G81</f>
        <v>589637.85</v>
      </c>
      <c r="D105" s="97">
        <f t="shared" si="3"/>
        <v>4.7619047619047616E-2</v>
      </c>
      <c r="E105" s="77"/>
      <c r="F105" s="77"/>
      <c r="G105" s="78"/>
    </row>
    <row r="106" spans="1:7" ht="11.25" customHeight="1" thickBot="1" x14ac:dyDescent="0.3">
      <c r="B106" s="98" t="s">
        <v>61</v>
      </c>
      <c r="C106" s="99">
        <f>SUM(C100:C105)</f>
        <v>12382394.85</v>
      </c>
      <c r="D106" s="100">
        <f>SUM(D100:D105)</f>
        <v>1</v>
      </c>
      <c r="E106" s="77"/>
      <c r="F106" s="77"/>
      <c r="G106" s="78"/>
    </row>
    <row r="107" spans="1:7" ht="11.25" customHeight="1" x14ac:dyDescent="0.25">
      <c r="B107" s="92"/>
      <c r="C107" s="83"/>
      <c r="D107" s="83"/>
      <c r="E107" s="83"/>
      <c r="F107" s="83"/>
      <c r="G107" s="78"/>
    </row>
    <row r="108" spans="1:7" ht="11.25" customHeight="1" x14ac:dyDescent="0.25">
      <c r="B108" s="93"/>
      <c r="C108" s="83"/>
      <c r="D108" s="83"/>
      <c r="E108" s="83"/>
      <c r="F108" s="83"/>
      <c r="G108" s="78"/>
    </row>
    <row r="109" spans="1:7" ht="11.25" customHeight="1" thickBot="1" x14ac:dyDescent="0.3">
      <c r="B109" s="113"/>
      <c r="C109" s="114" t="s">
        <v>115</v>
      </c>
      <c r="D109" s="115"/>
      <c r="E109" s="116"/>
      <c r="F109" s="76"/>
      <c r="G109" s="78"/>
    </row>
    <row r="110" spans="1:7" ht="11.25" customHeight="1" x14ac:dyDescent="0.25">
      <c r="B110" s="117" t="s">
        <v>87</v>
      </c>
      <c r="C110" s="121">
        <v>8000</v>
      </c>
      <c r="D110" s="121">
        <v>12000</v>
      </c>
      <c r="E110" s="122">
        <v>16000</v>
      </c>
      <c r="F110" s="112"/>
      <c r="G110" s="79"/>
    </row>
    <row r="111" spans="1:7" ht="11.25" customHeight="1" thickBot="1" x14ac:dyDescent="0.3">
      <c r="B111" s="98" t="s">
        <v>88</v>
      </c>
      <c r="C111" s="99">
        <f>(G82/C110)</f>
        <v>1547.7993562499998</v>
      </c>
      <c r="D111" s="99">
        <f>(G82/D110)</f>
        <v>1031.8662374999999</v>
      </c>
      <c r="E111" s="118">
        <f>(G82/E110)</f>
        <v>773.89967812499992</v>
      </c>
      <c r="F111" s="112"/>
      <c r="G111" s="79"/>
    </row>
    <row r="112" spans="1:7" ht="11.25" customHeight="1" x14ac:dyDescent="0.25">
      <c r="B112" s="103" t="s">
        <v>62</v>
      </c>
      <c r="C112" s="80"/>
      <c r="D112" s="80"/>
      <c r="E112" s="80"/>
      <c r="F112" s="80"/>
      <c r="G112" s="80"/>
    </row>
  </sheetData>
  <mergeCells count="8">
    <mergeCell ref="B98:C98"/>
    <mergeCell ref="E12:F12"/>
    <mergeCell ref="E10:F10"/>
    <mergeCell ref="E9:F9"/>
    <mergeCell ref="E8:F8"/>
    <mergeCell ref="E13:F13"/>
    <mergeCell ref="E14:F14"/>
    <mergeCell ref="B16:G16"/>
  </mergeCells>
  <pageMargins left="0.74803149606299213" right="0.74803149606299213" top="0.98425196850393704" bottom="0.98425196850393704" header="0" footer="0"/>
  <pageSetup paperSize="14" scale="9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Sandia Tunel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2022-06-17T12:06:53Z</cp:lastPrinted>
  <dcterms:created xsi:type="dcterms:W3CDTF">2020-11-27T12:49:26Z</dcterms:created>
  <dcterms:modified xsi:type="dcterms:W3CDTF">2022-06-17T12:06:56Z</dcterms:modified>
</cp:coreProperties>
</file>