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RENGO\JUNIO\"/>
    </mc:Choice>
  </mc:AlternateContent>
  <bookViews>
    <workbookView xWindow="0" yWindow="0" windowWidth="28800" windowHeight="12435"/>
  </bookViews>
  <sheets>
    <sheet name=" SANDIA" sheetId="6" r:id="rId1"/>
  </sheets>
  <definedNames>
    <definedName name="_xlnm.Print_Area" localSheetId="0">' SANDIA'!$B$1:$G$117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2" i="6" l="1"/>
  <c r="C106" i="6"/>
  <c r="G85" i="6"/>
  <c r="G84" i="6"/>
  <c r="G86" i="6" s="1"/>
  <c r="C109" i="6" s="1"/>
  <c r="G75" i="6"/>
  <c r="G74" i="6"/>
  <c r="G73" i="6"/>
  <c r="G72" i="6"/>
  <c r="G71" i="6"/>
  <c r="G69" i="6"/>
  <c r="G68" i="6"/>
  <c r="G67" i="6"/>
  <c r="G66" i="6"/>
  <c r="G64" i="6"/>
  <c r="G63" i="6"/>
  <c r="G61" i="6"/>
  <c r="G60" i="6"/>
  <c r="G59" i="6"/>
  <c r="G58" i="6"/>
  <c r="G56" i="6"/>
  <c r="G55" i="6"/>
  <c r="G54" i="6"/>
  <c r="G53" i="6"/>
  <c r="G51" i="6"/>
  <c r="G46" i="6"/>
  <c r="G45" i="6"/>
  <c r="G44" i="6"/>
  <c r="G43" i="6"/>
  <c r="G32" i="6"/>
  <c r="G31" i="6"/>
  <c r="G30" i="6"/>
  <c r="G29" i="6"/>
  <c r="G28" i="6"/>
  <c r="G27" i="6"/>
  <c r="G26" i="6"/>
  <c r="G25" i="6"/>
  <c r="G24" i="6"/>
  <c r="G23" i="6"/>
  <c r="G22" i="6"/>
  <c r="G21" i="6"/>
  <c r="G12" i="6"/>
  <c r="G91" i="6" s="1"/>
  <c r="G47" i="6" l="1"/>
  <c r="C107" i="6" s="1"/>
  <c r="G80" i="6"/>
  <c r="C108" i="6" s="1"/>
  <c r="G33" i="6"/>
  <c r="C105" i="6" s="1"/>
  <c r="G88" i="6" l="1"/>
  <c r="G89" i="6" s="1"/>
  <c r="C110" i="6" s="1"/>
  <c r="G90" i="6" l="1"/>
  <c r="E116" i="6" s="1"/>
  <c r="C111" i="6"/>
  <c r="G92" i="6" l="1"/>
  <c r="C116" i="6"/>
  <c r="D116" i="6"/>
  <c r="D107" i="6"/>
  <c r="D108" i="6"/>
  <c r="D109" i="6"/>
  <c r="D105" i="6"/>
  <c r="D110" i="6"/>
  <c r="D111" i="6" l="1"/>
</calcChain>
</file>

<file path=xl/sharedStrings.xml><?xml version="1.0" encoding="utf-8"?>
<sst xmlns="http://schemas.openxmlformats.org/spreadsheetml/2006/main" count="227" uniqueCount="134">
  <si>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</si>
  <si>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</si>
  <si>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</si>
  <si>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</si>
  <si>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</si>
  <si>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</si>
  <si>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</si>
  <si>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</si>
  <si>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</si>
  <si>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</si>
  <si>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</si>
  <si>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</si>
  <si>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</si>
  <si>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</si>
  <si>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</si>
  <si>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</si>
  <si>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</si>
  <si>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</si>
  <si>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</si>
  <si>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</si>
  <si>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</si>
  <si>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</si>
  <si>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</si>
  <si>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</si>
  <si>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</si>
  <si>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</si>
  <si>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</si>
  <si>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</si>
  <si>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</si>
  <si>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</si>
  <si>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</si>
  <si>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</si>
  <si>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</si>
  <si>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</si>
  <si>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</si>
  <si>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</si>
  <si>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</si>
  <si>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</si>
  <si>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</si>
  <si>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</si>
  <si>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</si>
  <si>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</si>
  <si>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</si>
  <si>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</si>
  <si>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</si>
  <si>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</si>
  <si>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</si>
  <si>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</si>
  <si>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</si>
  <si>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</si>
  <si>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</si>
  <si>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</si>
  <si>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</si>
  <si>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</si>
  <si>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</si>
  <si>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</si>
  <si>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</si>
  <si>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MEDIO</t>
  </si>
  <si>
    <t>MERCADO INTERNO</t>
  </si>
  <si>
    <t>Aplicación Fertilizante</t>
  </si>
  <si>
    <t>Sep-Oct</t>
  </si>
  <si>
    <t xml:space="preserve"> </t>
  </si>
  <si>
    <t>FERTILIZANTE</t>
  </si>
  <si>
    <t>Urea</t>
  </si>
  <si>
    <t>FUNGICIDA</t>
  </si>
  <si>
    <t>INSECTICIDA</t>
  </si>
  <si>
    <t>Riego pre-transplante/siembra</t>
  </si>
  <si>
    <t>Transplante/siembra</t>
  </si>
  <si>
    <t>Dic-Ene</t>
  </si>
  <si>
    <t>Aplicación fertilizante</t>
  </si>
  <si>
    <t>Limpia manual</t>
  </si>
  <si>
    <t>Aplicación pesticidas</t>
  </si>
  <si>
    <t>Oct -Nov</t>
  </si>
  <si>
    <t>Oct - Dic</t>
  </si>
  <si>
    <t>Corta y carga</t>
  </si>
  <si>
    <t>Dic-Feb</t>
  </si>
  <si>
    <t>Aradura</t>
  </si>
  <si>
    <t>Rastraje</t>
  </si>
  <si>
    <t>PLANTINES</t>
  </si>
  <si>
    <t>u</t>
  </si>
  <si>
    <t>kg</t>
  </si>
  <si>
    <t>Muriato de potasio</t>
  </si>
  <si>
    <t>Nitrato de potasio</t>
  </si>
  <si>
    <t>Oct-Dic</t>
  </si>
  <si>
    <t>Karate Zeon</t>
  </si>
  <si>
    <t>Oct-DIc</t>
  </si>
  <si>
    <t>Lt</t>
  </si>
  <si>
    <t>RENDIMIENTO (Unidades/ha)</t>
  </si>
  <si>
    <t>PRECIO ESPERADO ($/Unidades)</t>
  </si>
  <si>
    <t>Rendimiento  (Unidades/hà)</t>
  </si>
  <si>
    <t>Costo unitario ($/ Unidades) (*)</t>
  </si>
  <si>
    <t>ESCENARIOS COSTO UNITARIO  ($/unidades)</t>
  </si>
  <si>
    <t>Sept</t>
  </si>
  <si>
    <t>Oct.</t>
  </si>
  <si>
    <t>Nov.</t>
  </si>
  <si>
    <t>Oct</t>
  </si>
  <si>
    <t>Ago</t>
  </si>
  <si>
    <t>Feb</t>
  </si>
  <si>
    <t>Aliette</t>
  </si>
  <si>
    <t>Frutaliv</t>
  </si>
  <si>
    <t>Ingreso a Lo Valledor</t>
  </si>
  <si>
    <t xml:space="preserve">SANDIA </t>
  </si>
  <si>
    <t>LADY</t>
  </si>
  <si>
    <t>O"HIGGINS</t>
  </si>
  <si>
    <t>RENGO</t>
  </si>
  <si>
    <t>QUINTA DE TILCOCO</t>
  </si>
  <si>
    <t>HELADAS y LLUVIA</t>
  </si>
  <si>
    <t>Limpieza acequia riego</t>
  </si>
  <si>
    <t>Colocar Mulch</t>
  </si>
  <si>
    <t>Junio - Julio</t>
  </si>
  <si>
    <t>Melgadura y Acequiadura</t>
  </si>
  <si>
    <t>Julio - Agosto</t>
  </si>
  <si>
    <t>Vitra Desarrollo y Produccion</t>
  </si>
  <si>
    <t>Previcur Energy</t>
  </si>
  <si>
    <t>Bravo 720</t>
  </si>
  <si>
    <t>Metalaxil</t>
  </si>
  <si>
    <t>ADHERENTE</t>
  </si>
  <si>
    <t>Induce PH</t>
  </si>
  <si>
    <t>Sep-Ene</t>
  </si>
  <si>
    <t>Break</t>
  </si>
  <si>
    <t>BIOESTIMULANTE</t>
  </si>
  <si>
    <t>Fosfimax</t>
  </si>
  <si>
    <t>Kendal</t>
  </si>
  <si>
    <t>Biotron</t>
  </si>
  <si>
    <t>Ciromazina</t>
  </si>
  <si>
    <t>gr</t>
  </si>
  <si>
    <t>Balazo</t>
  </si>
  <si>
    <t>Zero 5 EC</t>
  </si>
  <si>
    <t>Abamectina</t>
  </si>
  <si>
    <t>Fletes</t>
  </si>
  <si>
    <t>c/u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</si>
  <si>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 (Agricultores de Quinta de Tilcoco)</t>
    </r>
  </si>
  <si>
    <t xml:space="preserve">Riegos 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</si>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</sst>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&quot; &quot;* #,##0&quot; &quot;;&quot;-&quot;* #,##0&quot; &quot;;&quot; &quot;* &quot;-&quot;??&quot;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b/>
      <sz val="8"/>
      <color indexed="8"/>
      <name val="Arial Narrow"/>
      <family val="2"/>
    </font>
    <font>
      <sz val="11"/>
      <color rgb="FF000000"/>
      <name val="Calibri"/>
      <family val="2"/>
    </font>
    <font>
      <sz val="8"/>
      <color theme="1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11"/>
      </left>
      <right/>
      <top style="thin">
        <color indexed="11"/>
      </top>
      <bottom style="thin">
        <color indexed="64"/>
      </bottom>
      <diagonal/>
    </border>
  </borders>
  <cellStyleXfs count="3">
    <xf numFmtId="0" fontId="0" fillId="0" borderId="0" applyNumberFormat="0" applyFill="0" applyBorder="0" applyProtection="0"/>
    <xf numFmtId="0" fontId="18" fillId="0" borderId="20"/>
    <xf numFmtId="9" fontId="20" fillId="0" borderId="20"/>
  </cellStyleXfs>
  <cellXfs count="17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49" fontId="8" fillId="3" borderId="19" xfId="0" applyNumberFormat="1" applyFont="1" applyFill="1" applyBorder="1" applyAlignment="1">
      <alignment vertical="center"/>
    </xf>
    <xf numFmtId="0" fontId="8" fillId="3" borderId="19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4" fillId="6" borderId="20" xfId="0" applyFont="1" applyFill="1" applyBorder="1" applyAlignment="1"/>
    <xf numFmtId="3" fontId="12" fillId="2" borderId="6" xfId="0" applyNumberFormat="1" applyFont="1" applyFill="1" applyBorder="1" applyAlignment="1">
      <alignment vertical="center"/>
    </xf>
    <xf numFmtId="165" fontId="12" fillId="2" borderId="6" xfId="0" applyNumberFormat="1" applyFont="1" applyFill="1" applyBorder="1" applyAlignment="1">
      <alignment vertical="center"/>
    </xf>
    <xf numFmtId="0" fontId="9" fillId="6" borderId="20" xfId="0" applyFont="1" applyFill="1" applyBorder="1" applyAlignment="1">
      <alignment vertical="center"/>
    </xf>
    <xf numFmtId="0" fontId="14" fillId="2" borderId="20" xfId="0" applyFont="1" applyFill="1" applyBorder="1" applyAlignment="1"/>
    <xf numFmtId="0" fontId="0" fillId="2" borderId="22" xfId="0" applyFont="1" applyFill="1" applyBorder="1" applyAlignment="1"/>
    <xf numFmtId="0" fontId="9" fillId="2" borderId="20" xfId="0" applyFont="1" applyFill="1" applyBorder="1" applyAlignment="1">
      <alignment vertical="center"/>
    </xf>
    <xf numFmtId="0" fontId="2" fillId="2" borderId="23" xfId="0" applyFont="1" applyFill="1" applyBorder="1" applyAlignment="1"/>
    <xf numFmtId="3" fontId="2" fillId="2" borderId="23" xfId="0" applyNumberFormat="1" applyFont="1" applyFill="1" applyBorder="1" applyAlignment="1"/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164" fontId="1" fillId="5" borderId="26" xfId="0" applyNumberFormat="1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4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4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9" fillId="5" borderId="30" xfId="0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2" fillId="7" borderId="31" xfId="0" applyNumberFormat="1" applyFont="1" applyFill="1" applyBorder="1" applyAlignment="1">
      <alignment vertical="center"/>
    </xf>
    <xf numFmtId="49" fontId="12" fillId="2" borderId="33" xfId="0" applyNumberFormat="1" applyFont="1" applyFill="1" applyBorder="1" applyAlignment="1">
      <alignment vertical="center"/>
    </xf>
    <xf numFmtId="9" fontId="14" fillId="2" borderId="34" xfId="0" applyNumberFormat="1" applyFont="1" applyFill="1" applyBorder="1" applyAlignment="1"/>
    <xf numFmtId="49" fontId="12" fillId="7" borderId="35" xfId="0" applyNumberFormat="1" applyFont="1" applyFill="1" applyBorder="1" applyAlignment="1">
      <alignment vertical="center"/>
    </xf>
    <xf numFmtId="165" fontId="12" fillId="7" borderId="36" xfId="0" applyNumberFormat="1" applyFont="1" applyFill="1" applyBorder="1" applyAlignment="1">
      <alignment vertical="center"/>
    </xf>
    <xf numFmtId="9" fontId="12" fillId="7" borderId="37" xfId="0" applyNumberFormat="1" applyFont="1" applyFill="1" applyBorder="1" applyAlignment="1">
      <alignment vertical="center"/>
    </xf>
    <xf numFmtId="0" fontId="14" fillId="8" borderId="40" xfId="0" applyFont="1" applyFill="1" applyBorder="1" applyAlignment="1"/>
    <xf numFmtId="0" fontId="14" fillId="2" borderId="20" xfId="0" applyFont="1" applyFill="1" applyBorder="1" applyAlignment="1">
      <alignment vertical="center"/>
    </xf>
    <xf numFmtId="49" fontId="14" fillId="2" borderId="20" xfId="0" applyNumberFormat="1" applyFont="1" applyFill="1" applyBorder="1" applyAlignment="1">
      <alignment vertical="center"/>
    </xf>
    <xf numFmtId="49" fontId="12" fillId="2" borderId="41" xfId="0" applyNumberFormat="1" applyFont="1" applyFill="1" applyBorder="1" applyAlignment="1">
      <alignment vertical="center"/>
    </xf>
    <xf numFmtId="0" fontId="14" fillId="2" borderId="42" xfId="0" applyFont="1" applyFill="1" applyBorder="1" applyAlignment="1"/>
    <xf numFmtId="0" fontId="14" fillId="2" borderId="43" xfId="0" applyFont="1" applyFill="1" applyBorder="1" applyAlignment="1"/>
    <xf numFmtId="49" fontId="14" fillId="2" borderId="44" xfId="0" applyNumberFormat="1" applyFont="1" applyFill="1" applyBorder="1" applyAlignment="1">
      <alignment vertical="center"/>
    </xf>
    <xf numFmtId="0" fontId="14" fillId="2" borderId="45" xfId="0" applyFont="1" applyFill="1" applyBorder="1" applyAlignment="1"/>
    <xf numFmtId="49" fontId="14" fillId="2" borderId="46" xfId="0" applyNumberFormat="1" applyFont="1" applyFill="1" applyBorder="1" applyAlignment="1">
      <alignment vertical="center"/>
    </xf>
    <xf numFmtId="0" fontId="14" fillId="2" borderId="47" xfId="0" applyFont="1" applyFill="1" applyBorder="1" applyAlignment="1"/>
    <xf numFmtId="0" fontId="14" fillId="2" borderId="48" xfId="0" applyFont="1" applyFill="1" applyBorder="1" applyAlignment="1"/>
    <xf numFmtId="0" fontId="12" fillId="6" borderId="20" xfId="0" applyFont="1" applyFill="1" applyBorder="1" applyAlignment="1">
      <alignment vertical="center"/>
    </xf>
    <xf numFmtId="49" fontId="12" fillId="7" borderId="49" xfId="0" applyNumberFormat="1" applyFont="1" applyFill="1" applyBorder="1" applyAlignment="1">
      <alignment vertical="center"/>
    </xf>
    <xf numFmtId="165" fontId="12" fillId="7" borderId="37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/>
    <xf numFmtId="3" fontId="2" fillId="2" borderId="15" xfId="0" applyNumberFormat="1" applyFont="1" applyFill="1" applyBorder="1" applyAlignment="1">
      <alignment vertical="center"/>
    </xf>
    <xf numFmtId="166" fontId="4" fillId="2" borderId="6" xfId="0" applyNumberFormat="1" applyFont="1" applyFill="1" applyBorder="1" applyAlignment="1">
      <alignment horizontal="right" wrapText="1"/>
    </xf>
    <xf numFmtId="0" fontId="4" fillId="2" borderId="6" xfId="0" applyNumberFormat="1" applyFont="1" applyFill="1" applyBorder="1" applyAlignment="1">
      <alignment horizontal="center" wrapText="1"/>
    </xf>
    <xf numFmtId="49" fontId="4" fillId="2" borderId="51" xfId="0" applyNumberFormat="1" applyFont="1" applyFill="1" applyBorder="1" applyAlignment="1">
      <alignment horizontal="center"/>
    </xf>
    <xf numFmtId="49" fontId="1" fillId="3" borderId="52" xfId="0" applyNumberFormat="1" applyFont="1" applyFill="1" applyBorder="1" applyAlignment="1">
      <alignment horizontal="center" vertical="center" wrapText="1"/>
    </xf>
    <xf numFmtId="0" fontId="4" fillId="2" borderId="51" xfId="0" applyFont="1" applyFill="1" applyBorder="1" applyAlignment="1">
      <alignment horizontal="center"/>
    </xf>
    <xf numFmtId="0" fontId="4" fillId="2" borderId="51" xfId="0" applyNumberFormat="1" applyFont="1" applyFill="1" applyBorder="1" applyAlignment="1">
      <alignment horizontal="center"/>
    </xf>
    <xf numFmtId="3" fontId="4" fillId="2" borderId="51" xfId="0" applyNumberFormat="1" applyFont="1" applyFill="1" applyBorder="1" applyAlignment="1">
      <alignment horizontal="center"/>
    </xf>
    <xf numFmtId="0" fontId="4" fillId="2" borderId="51" xfId="0" applyFont="1" applyFill="1" applyBorder="1" applyAlignment="1">
      <alignment horizontal="center" vertical="center" wrapText="1"/>
    </xf>
    <xf numFmtId="49" fontId="4" fillId="2" borderId="51" xfId="0" applyNumberFormat="1" applyFont="1" applyFill="1" applyBorder="1" applyAlignment="1">
      <alignment horizontal="left"/>
    </xf>
    <xf numFmtId="0" fontId="0" fillId="2" borderId="1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166" fontId="4" fillId="2" borderId="6" xfId="0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horizontal="right" wrapText="1"/>
    </xf>
    <xf numFmtId="0" fontId="2" fillId="2" borderId="12" xfId="0" applyFont="1" applyFill="1" applyBorder="1" applyAlignment="1">
      <alignment horizontal="right"/>
    </xf>
    <xf numFmtId="0" fontId="2" fillId="2" borderId="3" xfId="0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right" vertical="center"/>
    </xf>
    <xf numFmtId="3" fontId="2" fillId="2" borderId="18" xfId="0" applyNumberFormat="1" applyFont="1" applyFill="1" applyBorder="1" applyAlignment="1">
      <alignment horizontal="right"/>
    </xf>
    <xf numFmtId="49" fontId="1" fillId="3" borderId="52" xfId="0" applyNumberFormat="1" applyFont="1" applyFill="1" applyBorder="1" applyAlignment="1">
      <alignment horizontal="right" vertical="center" wrapText="1"/>
    </xf>
    <xf numFmtId="3" fontId="2" fillId="2" borderId="23" xfId="0" applyNumberFormat="1" applyFont="1" applyFill="1" applyBorder="1" applyAlignment="1">
      <alignment horizontal="right"/>
    </xf>
    <xf numFmtId="164" fontId="1" fillId="2" borderId="20" xfId="0" applyNumberFormat="1" applyFont="1" applyFill="1" applyBorder="1" applyAlignment="1">
      <alignment horizontal="right" vertical="center"/>
    </xf>
    <xf numFmtId="164" fontId="16" fillId="2" borderId="20" xfId="0" applyNumberFormat="1" applyFont="1" applyFill="1" applyBorder="1" applyAlignment="1">
      <alignment horizontal="right" vertical="center"/>
    </xf>
    <xf numFmtId="0" fontId="14" fillId="2" borderId="20" xfId="0" applyFont="1" applyFill="1" applyBorder="1" applyAlignment="1">
      <alignment horizontal="right"/>
    </xf>
    <xf numFmtId="0" fontId="0" fillId="0" borderId="0" xfId="0" applyNumberFormat="1" applyFont="1" applyAlignment="1">
      <alignment horizontal="right"/>
    </xf>
    <xf numFmtId="49" fontId="4" fillId="2" borderId="6" xfId="0" applyNumberFormat="1" applyFont="1" applyFill="1" applyBorder="1" applyAlignment="1">
      <alignment horizontal="right" vertical="center" wrapText="1"/>
    </xf>
    <xf numFmtId="0" fontId="8" fillId="3" borderId="19" xfId="0" applyFont="1" applyFill="1" applyBorder="1" applyAlignment="1">
      <alignment horizontal="right" vertical="center"/>
    </xf>
    <xf numFmtId="49" fontId="1" fillId="3" borderId="52" xfId="0" applyNumberFormat="1" applyFont="1" applyFill="1" applyBorder="1" applyAlignment="1">
      <alignment horizontal="center" vertical="center"/>
    </xf>
    <xf numFmtId="0" fontId="2" fillId="2" borderId="53" xfId="0" applyFont="1" applyFill="1" applyBorder="1" applyAlignment="1"/>
    <xf numFmtId="0" fontId="2" fillId="2" borderId="54" xfId="0" applyFont="1" applyFill="1" applyBorder="1" applyAlignment="1"/>
    <xf numFmtId="0" fontId="2" fillId="2" borderId="54" xfId="0" applyFont="1" applyFill="1" applyBorder="1" applyAlignment="1">
      <alignment horizontal="center"/>
    </xf>
    <xf numFmtId="3" fontId="2" fillId="2" borderId="54" xfId="0" applyNumberFormat="1" applyFont="1" applyFill="1" applyBorder="1" applyAlignment="1"/>
    <xf numFmtId="3" fontId="2" fillId="2" borderId="54" xfId="0" applyNumberFormat="1" applyFont="1" applyFill="1" applyBorder="1" applyAlignment="1">
      <alignment horizontal="right"/>
    </xf>
    <xf numFmtId="49" fontId="8" fillId="3" borderId="51" xfId="0" applyNumberFormat="1" applyFont="1" applyFill="1" applyBorder="1" applyAlignment="1">
      <alignment vertical="center"/>
    </xf>
    <xf numFmtId="0" fontId="8" fillId="3" borderId="51" xfId="0" applyFont="1" applyFill="1" applyBorder="1" applyAlignment="1">
      <alignment horizontal="center" vertical="center"/>
    </xf>
    <xf numFmtId="0" fontId="8" fillId="3" borderId="51" xfId="0" applyFont="1" applyFill="1" applyBorder="1" applyAlignment="1">
      <alignment vertical="center"/>
    </xf>
    <xf numFmtId="3" fontId="0" fillId="0" borderId="0" xfId="0" applyNumberFormat="1" applyFont="1" applyAlignment="1"/>
    <xf numFmtId="3" fontId="12" fillId="7" borderId="50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center" wrapText="1"/>
    </xf>
    <xf numFmtId="3" fontId="7" fillId="3" borderId="6" xfId="0" applyNumberFormat="1" applyFont="1" applyFill="1" applyBorder="1" applyAlignment="1">
      <alignment horizontal="center" vertical="center"/>
    </xf>
    <xf numFmtId="3" fontId="7" fillId="3" borderId="15" xfId="0" applyNumberFormat="1" applyFont="1" applyFill="1" applyBorder="1" applyAlignment="1">
      <alignment horizontal="center" vertical="center"/>
    </xf>
    <xf numFmtId="3" fontId="2" fillId="2" borderId="15" xfId="0" applyNumberFormat="1" applyFont="1" applyFill="1" applyBorder="1" applyAlignment="1">
      <alignment horizontal="center" vertical="center"/>
    </xf>
    <xf numFmtId="3" fontId="3" fillId="3" borderId="15" xfId="0" applyNumberFormat="1" applyFont="1" applyFill="1" applyBorder="1" applyAlignment="1">
      <alignment horizontal="center" vertical="center"/>
    </xf>
    <xf numFmtId="3" fontId="8" fillId="3" borderId="51" xfId="0" applyNumberFormat="1" applyFont="1" applyFill="1" applyBorder="1" applyAlignment="1">
      <alignment horizontal="center" vertical="center"/>
    </xf>
    <xf numFmtId="1" fontId="4" fillId="2" borderId="6" xfId="0" applyNumberFormat="1" applyFont="1" applyFill="1" applyBorder="1" applyAlignment="1">
      <alignment horizontal="center" wrapText="1"/>
    </xf>
    <xf numFmtId="49" fontId="12" fillId="7" borderId="21" xfId="0" applyNumberFormat="1" applyFont="1" applyFill="1" applyBorder="1" applyAlignment="1">
      <alignment horizontal="center" vertical="center"/>
    </xf>
    <xf numFmtId="49" fontId="14" fillId="7" borderId="32" xfId="0" applyNumberFormat="1" applyFont="1" applyFill="1" applyBorder="1" applyAlignment="1">
      <alignment horizontal="center"/>
    </xf>
    <xf numFmtId="3" fontId="4" fillId="2" borderId="6" xfId="0" applyNumberFormat="1" applyFont="1" applyFill="1" applyBorder="1" applyAlignment="1">
      <alignment horizontal="right"/>
    </xf>
    <xf numFmtId="49" fontId="19" fillId="2" borderId="51" xfId="0" applyNumberFormat="1" applyFont="1" applyFill="1" applyBorder="1" applyAlignment="1">
      <alignment horizontal="left" vertical="center" wrapText="1"/>
    </xf>
    <xf numFmtId="49" fontId="19" fillId="2" borderId="51" xfId="0" applyNumberFormat="1" applyFont="1" applyFill="1" applyBorder="1" applyAlignment="1">
      <alignment horizontal="left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0" fontId="4" fillId="2" borderId="51" xfId="0" applyFont="1" applyFill="1" applyBorder="1" applyAlignment="1"/>
    <xf numFmtId="0" fontId="9" fillId="5" borderId="59" xfId="0" applyFont="1" applyFill="1" applyBorder="1" applyAlignment="1">
      <alignment vertical="center"/>
    </xf>
    <xf numFmtId="164" fontId="1" fillId="5" borderId="51" xfId="0" applyNumberFormat="1" applyFont="1" applyFill="1" applyBorder="1" applyAlignment="1">
      <alignment vertical="center"/>
    </xf>
    <xf numFmtId="49" fontId="11" fillId="2" borderId="20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0" fillId="9" borderId="22" xfId="0" applyFont="1" applyFill="1" applyBorder="1" applyAlignment="1"/>
    <xf numFmtId="49" fontId="4" fillId="9" borderId="51" xfId="0" applyNumberFormat="1" applyFont="1" applyFill="1" applyBorder="1" applyAlignment="1">
      <alignment horizontal="left"/>
    </xf>
    <xf numFmtId="49" fontId="4" fillId="9" borderId="51" xfId="0" applyNumberFormat="1" applyFont="1" applyFill="1" applyBorder="1" applyAlignment="1">
      <alignment horizontal="center"/>
    </xf>
    <xf numFmtId="0" fontId="4" fillId="9" borderId="51" xfId="0" applyNumberFormat="1" applyFont="1" applyFill="1" applyBorder="1" applyAlignment="1">
      <alignment horizontal="center"/>
    </xf>
    <xf numFmtId="3" fontId="4" fillId="9" borderId="51" xfId="0" applyNumberFormat="1" applyFont="1" applyFill="1" applyBorder="1" applyAlignment="1">
      <alignment horizontal="center"/>
    </xf>
    <xf numFmtId="0" fontId="0" fillId="9" borderId="0" xfId="0" applyNumberFormat="1" applyFont="1" applyFill="1" applyAlignment="1"/>
    <xf numFmtId="0" fontId="0" fillId="9" borderId="0" xfId="0" applyFont="1" applyFill="1" applyAlignment="1"/>
    <xf numFmtId="17" fontId="21" fillId="0" borderId="58" xfId="1" applyNumberFormat="1" applyFont="1" applyBorder="1" applyAlignment="1">
      <alignment horizontal="right"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17" fillId="8" borderId="38" xfId="0" applyNumberFormat="1" applyFont="1" applyFill="1" applyBorder="1" applyAlignment="1">
      <alignment vertical="center"/>
    </xf>
    <xf numFmtId="0" fontId="12" fillId="8" borderId="39" xfId="0" applyFont="1" applyFill="1" applyBorder="1" applyAlignment="1">
      <alignment vertical="center"/>
    </xf>
    <xf numFmtId="49" fontId="17" fillId="8" borderId="55" xfId="0" applyNumberFormat="1" applyFont="1" applyFill="1" applyBorder="1" applyAlignment="1">
      <alignment horizontal="center" vertical="center"/>
    </xf>
    <xf numFmtId="49" fontId="17" fillId="8" borderId="56" xfId="0" applyNumberFormat="1" applyFont="1" applyFill="1" applyBorder="1" applyAlignment="1">
      <alignment horizontal="center" vertical="center"/>
    </xf>
    <xf numFmtId="49" fontId="17" fillId="8" borderId="57" xfId="0" applyNumberFormat="1" applyFont="1" applyFill="1" applyBorder="1" applyAlignment="1">
      <alignment horizontal="center" vertical="center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3">
    <cellStyle name="Normal" xfId="0" builtinId="0"/>
    <cellStyle name="Normal 2" xfId="1"/>
    <cellStyle name="TableStyleLight1" xfId="2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457199</xdr:colOff>
      <xdr:row>0</xdr:row>
      <xdr:rowOff>161925</xdr:rowOff>
    </xdr:from>
    <xdr:to>
      <xdr:col>7</xdr:col>
      <xdr:colOff>23658</xdr:colOff>
      <xdr:row>6</xdr:row>
      <xdr:rowOff>184484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7199" y="161925"/>
          <a:ext cx="6925290" cy="11747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17"/>
  <sheetViews>
    <sheetView tabSelected="1" zoomScale="124" zoomScaleNormal="124" workbookViewId="0">
      <selection activeCell="B1" sqref="B1:G117"/>
    </sheetView>
  </sheetViews>
  <sheetFormatPr baseColWidth="10" defaultColWidth="10.85546875" defaultRowHeight="11.25" customHeight="1" x14ac:dyDescent="0.25"/>
  <cols>
    <col min="1" max="1" width="6.85546875" style="1" customWidth="1"/>
    <col min="2" max="2" width="21.28515625" style="1" customWidth="1"/>
    <col min="3" max="3" width="17" style="1" customWidth="1"/>
    <col min="4" max="4" width="14.85546875" style="1" customWidth="1"/>
    <col min="5" max="5" width="14.42578125" style="1" customWidth="1"/>
    <col min="6" max="6" width="18.7109375" style="1" customWidth="1"/>
    <col min="7" max="7" width="17.140625" style="118" customWidth="1"/>
    <col min="8" max="255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104"/>
    </row>
    <row r="2" spans="1:7" ht="15" customHeight="1" x14ac:dyDescent="0.25">
      <c r="A2" s="2"/>
      <c r="B2" s="2"/>
      <c r="C2" s="2"/>
      <c r="D2" s="2"/>
      <c r="E2" s="2"/>
      <c r="F2" s="2"/>
      <c r="G2" s="104"/>
    </row>
    <row r="3" spans="1:7" ht="15" customHeight="1" x14ac:dyDescent="0.25">
      <c r="A3" s="2"/>
      <c r="B3" s="2"/>
      <c r="C3" s="2"/>
      <c r="D3" s="2"/>
      <c r="E3" s="2"/>
      <c r="F3" s="2"/>
      <c r="G3" s="104"/>
    </row>
    <row r="4" spans="1:7" ht="15" customHeight="1" x14ac:dyDescent="0.25">
      <c r="A4" s="2"/>
      <c r="B4" s="2"/>
      <c r="C4" s="2"/>
      <c r="D4" s="2"/>
      <c r="E4" s="2"/>
      <c r="F4" s="2"/>
      <c r="G4" s="104"/>
    </row>
    <row r="5" spans="1:7" ht="15" customHeight="1" x14ac:dyDescent="0.25">
      <c r="A5" s="2"/>
      <c r="B5" s="2"/>
      <c r="C5" s="2"/>
      <c r="D5" s="2"/>
      <c r="E5" s="2"/>
      <c r="F5" s="2"/>
      <c r="G5" s="104"/>
    </row>
    <row r="6" spans="1:7" ht="15" customHeight="1" x14ac:dyDescent="0.25">
      <c r="A6" s="2"/>
      <c r="B6" s="2"/>
      <c r="C6" s="2"/>
      <c r="D6" s="2"/>
      <c r="E6" s="2"/>
      <c r="F6" s="2"/>
      <c r="G6" s="104"/>
    </row>
    <row r="7" spans="1:7" ht="15" customHeight="1" x14ac:dyDescent="0.25">
      <c r="A7" s="2"/>
      <c r="B7" s="2"/>
      <c r="C7" s="2"/>
      <c r="D7" s="2"/>
      <c r="E7" s="2"/>
      <c r="F7" s="2"/>
      <c r="G7" s="104"/>
    </row>
    <row r="8" spans="1:7" ht="15" customHeight="1" x14ac:dyDescent="0.25">
      <c r="A8" s="2"/>
      <c r="B8" s="3"/>
      <c r="C8" s="4"/>
      <c r="D8" s="2"/>
      <c r="E8" s="4"/>
      <c r="F8" s="4"/>
      <c r="G8" s="105"/>
    </row>
    <row r="9" spans="1:7" ht="12" customHeight="1" x14ac:dyDescent="0.25">
      <c r="A9" s="5"/>
      <c r="B9" s="6" t="s">
        <v>0</v>
      </c>
      <c r="C9" s="7" t="s">
        <v>101</v>
      </c>
      <c r="D9" s="8"/>
      <c r="E9" s="167" t="s">
        <v>87</v>
      </c>
      <c r="F9" s="168"/>
      <c r="G9" s="141">
        <v>11500</v>
      </c>
    </row>
    <row r="10" spans="1:7" ht="15" x14ac:dyDescent="0.25">
      <c r="A10" s="5"/>
      <c r="B10" s="9" t="s">
        <v>1</v>
      </c>
      <c r="C10" s="119" t="s">
        <v>102</v>
      </c>
      <c r="D10" s="10"/>
      <c r="E10" s="169" t="s">
        <v>2</v>
      </c>
      <c r="F10" s="170"/>
      <c r="G10" s="11" t="s">
        <v>75</v>
      </c>
    </row>
    <row r="11" spans="1:7" ht="15" x14ac:dyDescent="0.25">
      <c r="A11" s="5"/>
      <c r="B11" s="9" t="s">
        <v>3</v>
      </c>
      <c r="C11" s="11" t="s">
        <v>57</v>
      </c>
      <c r="D11" s="10"/>
      <c r="E11" s="169" t="s">
        <v>88</v>
      </c>
      <c r="F11" s="170"/>
      <c r="G11" s="106">
        <v>1250</v>
      </c>
    </row>
    <row r="12" spans="1:7" ht="11.25" customHeight="1" x14ac:dyDescent="0.25">
      <c r="A12" s="5"/>
      <c r="B12" s="9" t="s">
        <v>4</v>
      </c>
      <c r="C12" s="12" t="s">
        <v>103</v>
      </c>
      <c r="D12" s="10"/>
      <c r="E12" s="145" t="s">
        <v>5</v>
      </c>
      <c r="F12" s="146"/>
      <c r="G12" s="95">
        <f>G9*G11</f>
        <v>14375000</v>
      </c>
    </row>
    <row r="13" spans="1:7" ht="11.25" customHeight="1" x14ac:dyDescent="0.25">
      <c r="A13" s="5"/>
      <c r="B13" s="9" t="s">
        <v>6</v>
      </c>
      <c r="C13" s="11" t="s">
        <v>104</v>
      </c>
      <c r="D13" s="10"/>
      <c r="E13" s="169" t="s">
        <v>7</v>
      </c>
      <c r="F13" s="170"/>
      <c r="G13" s="11" t="s">
        <v>58</v>
      </c>
    </row>
    <row r="14" spans="1:7" ht="13.5" customHeight="1" x14ac:dyDescent="0.25">
      <c r="A14" s="5"/>
      <c r="B14" s="9" t="s">
        <v>8</v>
      </c>
      <c r="C14" s="11" t="s">
        <v>105</v>
      </c>
      <c r="D14" s="10"/>
      <c r="E14" s="169" t="s">
        <v>9</v>
      </c>
      <c r="F14" s="170"/>
      <c r="G14" s="11" t="s">
        <v>75</v>
      </c>
    </row>
    <row r="15" spans="1:7" ht="15" x14ac:dyDescent="0.25">
      <c r="A15" s="5"/>
      <c r="B15" s="9" t="s">
        <v>10</v>
      </c>
      <c r="C15" s="159" t="s">
        <v>133</v>
      </c>
      <c r="D15" s="10"/>
      <c r="E15" s="171" t="s">
        <v>11</v>
      </c>
      <c r="F15" s="172"/>
      <c r="G15" s="12" t="s">
        <v>106</v>
      </c>
    </row>
    <row r="16" spans="1:7" ht="12" customHeight="1" x14ac:dyDescent="0.25">
      <c r="A16" s="2"/>
      <c r="B16" s="13"/>
      <c r="C16" s="14"/>
      <c r="D16" s="15"/>
      <c r="E16" s="16"/>
      <c r="F16" s="16"/>
      <c r="G16" s="107"/>
    </row>
    <row r="17" spans="1:7" ht="12" customHeight="1" x14ac:dyDescent="0.25">
      <c r="A17" s="17"/>
      <c r="B17" s="160" t="s">
        <v>12</v>
      </c>
      <c r="C17" s="161"/>
      <c r="D17" s="161"/>
      <c r="E17" s="161"/>
      <c r="F17" s="161"/>
      <c r="G17" s="161"/>
    </row>
    <row r="18" spans="1:7" ht="12" customHeight="1" x14ac:dyDescent="0.25">
      <c r="A18" s="2"/>
      <c r="B18" s="18"/>
      <c r="C18" s="19"/>
      <c r="D18" s="19"/>
      <c r="E18" s="19"/>
      <c r="F18" s="20"/>
      <c r="G18" s="108"/>
    </row>
    <row r="19" spans="1:7" ht="12" customHeight="1" x14ac:dyDescent="0.25">
      <c r="A19" s="5"/>
      <c r="B19" s="21" t="s">
        <v>13</v>
      </c>
      <c r="C19" s="22"/>
      <c r="D19" s="23"/>
      <c r="E19" s="23"/>
      <c r="F19" s="23"/>
      <c r="G19" s="109"/>
    </row>
    <row r="20" spans="1:7" ht="24" customHeight="1" x14ac:dyDescent="0.25">
      <c r="A20" s="17"/>
      <c r="B20" s="24" t="s">
        <v>14</v>
      </c>
      <c r="C20" s="24" t="s">
        <v>15</v>
      </c>
      <c r="D20" s="24" t="s">
        <v>16</v>
      </c>
      <c r="E20" s="24" t="s">
        <v>17</v>
      </c>
      <c r="F20" s="24" t="s">
        <v>18</v>
      </c>
      <c r="G20" s="24" t="s">
        <v>19</v>
      </c>
    </row>
    <row r="21" spans="1:7" ht="12.75" customHeight="1" x14ac:dyDescent="0.25">
      <c r="A21" s="17"/>
      <c r="B21" s="144" t="s">
        <v>107</v>
      </c>
      <c r="C21" s="25" t="s">
        <v>20</v>
      </c>
      <c r="D21" s="96">
        <v>1</v>
      </c>
      <c r="E21" s="25" t="s">
        <v>96</v>
      </c>
      <c r="F21" s="132">
        <v>30000</v>
      </c>
      <c r="G21" s="132">
        <f>D21*F21</f>
        <v>30000</v>
      </c>
    </row>
    <row r="22" spans="1:7" ht="12.75" customHeight="1" x14ac:dyDescent="0.25">
      <c r="A22" s="17"/>
      <c r="B22" s="144" t="s">
        <v>66</v>
      </c>
      <c r="C22" s="25" t="s">
        <v>20</v>
      </c>
      <c r="D22" s="96">
        <v>3</v>
      </c>
      <c r="E22" s="25" t="s">
        <v>96</v>
      </c>
      <c r="F22" s="132">
        <v>30000</v>
      </c>
      <c r="G22" s="132">
        <f t="shared" ref="G22:G32" si="0">D22*F22</f>
        <v>90000</v>
      </c>
    </row>
    <row r="23" spans="1:7" ht="12.75" customHeight="1" x14ac:dyDescent="0.25">
      <c r="A23" s="17"/>
      <c r="B23" s="144" t="s">
        <v>67</v>
      </c>
      <c r="C23" s="25" t="s">
        <v>20</v>
      </c>
      <c r="D23" s="138">
        <v>10</v>
      </c>
      <c r="E23" s="25" t="s">
        <v>96</v>
      </c>
      <c r="F23" s="132">
        <v>30000</v>
      </c>
      <c r="G23" s="132">
        <f t="shared" si="0"/>
        <v>300000</v>
      </c>
    </row>
    <row r="24" spans="1:7" ht="12.75" customHeight="1" x14ac:dyDescent="0.25">
      <c r="A24" s="17"/>
      <c r="B24" s="144" t="s">
        <v>132</v>
      </c>
      <c r="C24" s="25" t="s">
        <v>20</v>
      </c>
      <c r="D24" s="96">
        <v>6</v>
      </c>
      <c r="E24" s="25" t="s">
        <v>68</v>
      </c>
      <c r="F24" s="132">
        <v>30000</v>
      </c>
      <c r="G24" s="132">
        <f t="shared" si="0"/>
        <v>180000</v>
      </c>
    </row>
    <row r="25" spans="1:7" ht="12.75" customHeight="1" x14ac:dyDescent="0.25">
      <c r="A25" s="17"/>
      <c r="B25" s="144" t="s">
        <v>69</v>
      </c>
      <c r="C25" s="25" t="s">
        <v>20</v>
      </c>
      <c r="D25" s="96">
        <v>1</v>
      </c>
      <c r="E25" s="25" t="s">
        <v>92</v>
      </c>
      <c r="F25" s="132">
        <v>30000</v>
      </c>
      <c r="G25" s="132">
        <f t="shared" si="0"/>
        <v>30000</v>
      </c>
    </row>
    <row r="26" spans="1:7" ht="12.75" customHeight="1" x14ac:dyDescent="0.25">
      <c r="A26" s="17"/>
      <c r="B26" s="144" t="s">
        <v>70</v>
      </c>
      <c r="C26" s="25" t="s">
        <v>20</v>
      </c>
      <c r="D26" s="138">
        <v>7</v>
      </c>
      <c r="E26" s="25" t="s">
        <v>92</v>
      </c>
      <c r="F26" s="132">
        <v>30000</v>
      </c>
      <c r="G26" s="132">
        <f t="shared" si="0"/>
        <v>210000</v>
      </c>
    </row>
    <row r="27" spans="1:7" ht="12.75" customHeight="1" x14ac:dyDescent="0.25">
      <c r="A27" s="17"/>
      <c r="B27" s="144" t="s">
        <v>71</v>
      </c>
      <c r="C27" s="25" t="s">
        <v>20</v>
      </c>
      <c r="D27" s="96">
        <v>1</v>
      </c>
      <c r="E27" s="25" t="s">
        <v>95</v>
      </c>
      <c r="F27" s="132">
        <v>30000</v>
      </c>
      <c r="G27" s="132">
        <f t="shared" si="0"/>
        <v>30000</v>
      </c>
    </row>
    <row r="28" spans="1:7" ht="12.75" customHeight="1" x14ac:dyDescent="0.25">
      <c r="A28" s="17"/>
      <c r="B28" s="151" t="s">
        <v>132</v>
      </c>
      <c r="C28" s="25" t="s">
        <v>20</v>
      </c>
      <c r="D28" s="96">
        <v>4</v>
      </c>
      <c r="E28" s="25" t="s">
        <v>72</v>
      </c>
      <c r="F28" s="132">
        <v>30000</v>
      </c>
      <c r="G28" s="132">
        <f t="shared" si="0"/>
        <v>120000</v>
      </c>
    </row>
    <row r="29" spans="1:7" ht="12.75" customHeight="1" x14ac:dyDescent="0.25">
      <c r="A29" s="17"/>
      <c r="B29" s="144" t="s">
        <v>70</v>
      </c>
      <c r="C29" s="25" t="s">
        <v>20</v>
      </c>
      <c r="D29" s="138">
        <v>5</v>
      </c>
      <c r="E29" s="25" t="s">
        <v>72</v>
      </c>
      <c r="F29" s="132">
        <v>30000</v>
      </c>
      <c r="G29" s="132">
        <f t="shared" si="0"/>
        <v>150000</v>
      </c>
    </row>
    <row r="30" spans="1:7" ht="12.75" customHeight="1" x14ac:dyDescent="0.25">
      <c r="A30" s="17"/>
      <c r="B30" s="144" t="s">
        <v>71</v>
      </c>
      <c r="C30" s="25" t="s">
        <v>20</v>
      </c>
      <c r="D30" s="96">
        <v>2</v>
      </c>
      <c r="E30" s="25" t="s">
        <v>73</v>
      </c>
      <c r="F30" s="132">
        <v>30000</v>
      </c>
      <c r="G30" s="132">
        <f t="shared" si="0"/>
        <v>60000</v>
      </c>
    </row>
    <row r="31" spans="1:7" ht="15.75" customHeight="1" x14ac:dyDescent="0.25">
      <c r="A31" s="17"/>
      <c r="B31" s="151" t="s">
        <v>132</v>
      </c>
      <c r="C31" s="25" t="s">
        <v>20</v>
      </c>
      <c r="D31" s="96">
        <v>4</v>
      </c>
      <c r="E31" s="25" t="s">
        <v>97</v>
      </c>
      <c r="F31" s="132">
        <v>30000</v>
      </c>
      <c r="G31" s="132">
        <f t="shared" si="0"/>
        <v>120000</v>
      </c>
    </row>
    <row r="32" spans="1:7" ht="12.75" customHeight="1" x14ac:dyDescent="0.25">
      <c r="A32" s="17"/>
      <c r="B32" s="144" t="s">
        <v>74</v>
      </c>
      <c r="C32" s="25" t="s">
        <v>20</v>
      </c>
      <c r="D32" s="96">
        <v>41</v>
      </c>
      <c r="E32" s="25" t="s">
        <v>75</v>
      </c>
      <c r="F32" s="132">
        <v>30000</v>
      </c>
      <c r="G32" s="132">
        <f t="shared" si="0"/>
        <v>1230000</v>
      </c>
    </row>
    <row r="33" spans="1:7" ht="12.75" customHeight="1" x14ac:dyDescent="0.25">
      <c r="A33" s="17"/>
      <c r="B33" s="26" t="s">
        <v>21</v>
      </c>
      <c r="C33" s="27"/>
      <c r="D33" s="27"/>
      <c r="E33" s="27"/>
      <c r="F33" s="28"/>
      <c r="G33" s="133">
        <f>G21+G22+G23+G24+G25+G26+G27+G28+G29+G30+G31+G32</f>
        <v>2550000</v>
      </c>
    </row>
    <row r="34" spans="1:7" ht="12" customHeight="1" x14ac:dyDescent="0.25">
      <c r="A34" s="2"/>
      <c r="B34" s="18"/>
      <c r="C34" s="20"/>
      <c r="D34" s="20"/>
      <c r="E34" s="20"/>
      <c r="F34" s="29"/>
      <c r="G34" s="110"/>
    </row>
    <row r="35" spans="1:7" ht="12" customHeight="1" x14ac:dyDescent="0.25">
      <c r="A35" s="5"/>
      <c r="B35" s="30" t="s">
        <v>22</v>
      </c>
      <c r="C35" s="31"/>
      <c r="D35" s="32"/>
      <c r="E35" s="32"/>
      <c r="F35" s="33"/>
      <c r="G35" s="111"/>
    </row>
    <row r="36" spans="1:7" ht="24" customHeight="1" x14ac:dyDescent="0.25">
      <c r="A36" s="5"/>
      <c r="B36" s="34" t="s">
        <v>14</v>
      </c>
      <c r="C36" s="35" t="s">
        <v>15</v>
      </c>
      <c r="D36" s="35" t="s">
        <v>16</v>
      </c>
      <c r="E36" s="34" t="s">
        <v>61</v>
      </c>
      <c r="F36" s="35" t="s">
        <v>18</v>
      </c>
      <c r="G36" s="34" t="s">
        <v>19</v>
      </c>
    </row>
    <row r="37" spans="1:7" ht="12" customHeight="1" x14ac:dyDescent="0.25">
      <c r="A37" s="5"/>
      <c r="B37" s="36"/>
      <c r="C37" s="37" t="s">
        <v>61</v>
      </c>
      <c r="D37" s="37" t="s">
        <v>61</v>
      </c>
      <c r="E37" s="37" t="s">
        <v>61</v>
      </c>
      <c r="F37" s="94" t="s">
        <v>61</v>
      </c>
      <c r="G37" s="135"/>
    </row>
    <row r="38" spans="1:7" ht="12" customHeight="1" x14ac:dyDescent="0.25">
      <c r="A38" s="5"/>
      <c r="B38" s="38" t="s">
        <v>23</v>
      </c>
      <c r="C38" s="39"/>
      <c r="D38" s="39"/>
      <c r="E38" s="39"/>
      <c r="F38" s="40"/>
      <c r="G38" s="136"/>
    </row>
    <row r="39" spans="1:7" ht="12" customHeight="1" x14ac:dyDescent="0.25">
      <c r="A39" s="2"/>
      <c r="B39" s="41"/>
      <c r="C39" s="42"/>
      <c r="D39" s="42"/>
      <c r="E39" s="42"/>
      <c r="F39" s="43"/>
      <c r="G39" s="112"/>
    </row>
    <row r="40" spans="1:7" ht="12" customHeight="1" x14ac:dyDescent="0.25">
      <c r="A40" s="5"/>
      <c r="B40" s="30" t="s">
        <v>24</v>
      </c>
      <c r="C40" s="31"/>
      <c r="D40" s="32"/>
      <c r="E40" s="32"/>
      <c r="F40" s="33"/>
      <c r="G40" s="111"/>
    </row>
    <row r="41" spans="1:7" ht="24" customHeight="1" x14ac:dyDescent="0.25">
      <c r="A41" s="5"/>
      <c r="B41" s="44" t="s">
        <v>14</v>
      </c>
      <c r="C41" s="44" t="s">
        <v>15</v>
      </c>
      <c r="D41" s="44" t="s">
        <v>16</v>
      </c>
      <c r="E41" s="44" t="s">
        <v>17</v>
      </c>
      <c r="F41" s="45" t="s">
        <v>18</v>
      </c>
      <c r="G41" s="44" t="s">
        <v>19</v>
      </c>
    </row>
    <row r="42" spans="1:7" ht="12.75" customHeight="1" x14ac:dyDescent="0.25">
      <c r="A42" s="17"/>
      <c r="B42" s="144" t="s">
        <v>76</v>
      </c>
      <c r="C42" s="25" t="s">
        <v>25</v>
      </c>
      <c r="D42" s="96">
        <v>0.3</v>
      </c>
      <c r="E42" s="25" t="s">
        <v>92</v>
      </c>
      <c r="F42" s="132">
        <v>300000</v>
      </c>
      <c r="G42" s="132">
        <f>D42*F42</f>
        <v>90000</v>
      </c>
    </row>
    <row r="43" spans="1:7" ht="12.75" customHeight="1" x14ac:dyDescent="0.25">
      <c r="A43" s="17"/>
      <c r="B43" s="144" t="s">
        <v>77</v>
      </c>
      <c r="C43" s="25" t="s">
        <v>25</v>
      </c>
      <c r="D43" s="96">
        <v>0.2</v>
      </c>
      <c r="E43" s="25" t="s">
        <v>93</v>
      </c>
      <c r="F43" s="132">
        <v>250000</v>
      </c>
      <c r="G43" s="132">
        <f t="shared" ref="G43:G46" si="1">D43*F43</f>
        <v>50000</v>
      </c>
    </row>
    <row r="44" spans="1:7" ht="12.75" customHeight="1" x14ac:dyDescent="0.25">
      <c r="A44" s="17"/>
      <c r="B44" s="144" t="s">
        <v>59</v>
      </c>
      <c r="C44" s="25" t="s">
        <v>25</v>
      </c>
      <c r="D44" s="96">
        <v>0.5</v>
      </c>
      <c r="E44" s="25" t="s">
        <v>94</v>
      </c>
      <c r="F44" s="132">
        <v>125000</v>
      </c>
      <c r="G44" s="132">
        <f t="shared" si="1"/>
        <v>62500</v>
      </c>
    </row>
    <row r="45" spans="1:7" ht="12.75" customHeight="1" x14ac:dyDescent="0.25">
      <c r="A45" s="17"/>
      <c r="B45" s="144" t="s">
        <v>108</v>
      </c>
      <c r="C45" s="25" t="s">
        <v>25</v>
      </c>
      <c r="D45" s="96">
        <v>0.5</v>
      </c>
      <c r="E45" s="25" t="s">
        <v>109</v>
      </c>
      <c r="F45" s="132">
        <v>300000</v>
      </c>
      <c r="G45" s="132">
        <f t="shared" si="1"/>
        <v>150000</v>
      </c>
    </row>
    <row r="46" spans="1:7" ht="12.75" customHeight="1" x14ac:dyDescent="0.25">
      <c r="A46" s="17"/>
      <c r="B46" s="144" t="s">
        <v>110</v>
      </c>
      <c r="C46" s="25" t="s">
        <v>25</v>
      </c>
      <c r="D46" s="96">
        <v>0.5</v>
      </c>
      <c r="E46" s="25" t="s">
        <v>111</v>
      </c>
      <c r="F46" s="132">
        <v>180000</v>
      </c>
      <c r="G46" s="132">
        <f t="shared" si="1"/>
        <v>90000</v>
      </c>
    </row>
    <row r="47" spans="1:7" ht="12.75" customHeight="1" x14ac:dyDescent="0.25">
      <c r="A47" s="5"/>
      <c r="B47" s="46" t="s">
        <v>26</v>
      </c>
      <c r="C47" s="47"/>
      <c r="D47" s="47"/>
      <c r="E47" s="47"/>
      <c r="F47" s="47"/>
      <c r="G47" s="134">
        <f>G42+G43+G44+G45+G46</f>
        <v>442500</v>
      </c>
    </row>
    <row r="48" spans="1:7" ht="12" customHeight="1" x14ac:dyDescent="0.25">
      <c r="A48" s="2"/>
      <c r="B48" s="41"/>
      <c r="C48" s="42"/>
      <c r="D48" s="42"/>
      <c r="E48" s="42"/>
      <c r="F48" s="43"/>
      <c r="G48" s="112"/>
    </row>
    <row r="49" spans="1:11" ht="12" customHeight="1" x14ac:dyDescent="0.25">
      <c r="A49" s="5"/>
      <c r="B49" s="30" t="s">
        <v>27</v>
      </c>
      <c r="C49" s="31"/>
      <c r="D49" s="32"/>
      <c r="E49" s="32"/>
      <c r="F49" s="33"/>
      <c r="G49" s="111"/>
    </row>
    <row r="50" spans="1:11" ht="24" customHeight="1" x14ac:dyDescent="0.25">
      <c r="A50" s="5"/>
      <c r="B50" s="98" t="s">
        <v>28</v>
      </c>
      <c r="C50" s="98" t="s">
        <v>29</v>
      </c>
      <c r="D50" s="98" t="s">
        <v>30</v>
      </c>
      <c r="E50" s="98" t="s">
        <v>17</v>
      </c>
      <c r="F50" s="98" t="s">
        <v>18</v>
      </c>
      <c r="G50" s="113" t="s">
        <v>19</v>
      </c>
      <c r="K50" s="93"/>
    </row>
    <row r="51" spans="1:11" ht="12.75" customHeight="1" x14ac:dyDescent="0.25">
      <c r="A51" s="58"/>
      <c r="B51" s="142" t="s">
        <v>78</v>
      </c>
      <c r="C51" s="102" t="s">
        <v>79</v>
      </c>
      <c r="D51" s="101">
        <v>4000</v>
      </c>
      <c r="E51" s="102" t="s">
        <v>92</v>
      </c>
      <c r="F51" s="102">
        <v>480</v>
      </c>
      <c r="G51" s="101">
        <f>D51*F51</f>
        <v>1920000</v>
      </c>
      <c r="K51" s="93"/>
    </row>
    <row r="52" spans="1:11" ht="12.75" customHeight="1" x14ac:dyDescent="0.25">
      <c r="A52" s="58"/>
      <c r="B52" s="143" t="s">
        <v>62</v>
      </c>
      <c r="C52" s="97"/>
      <c r="D52" s="100"/>
      <c r="E52" s="97"/>
      <c r="F52" s="101"/>
      <c r="G52" s="101" t="s">
        <v>61</v>
      </c>
    </row>
    <row r="53" spans="1:11" ht="12.75" customHeight="1" x14ac:dyDescent="0.25">
      <c r="A53" s="58"/>
      <c r="B53" s="103" t="s">
        <v>63</v>
      </c>
      <c r="C53" s="99" t="s">
        <v>80</v>
      </c>
      <c r="D53" s="99">
        <v>400</v>
      </c>
      <c r="E53" s="99" t="s">
        <v>92</v>
      </c>
      <c r="F53" s="101">
        <v>1480</v>
      </c>
      <c r="G53" s="101">
        <f t="shared" ref="G53:G75" si="2">D53*F53</f>
        <v>592000</v>
      </c>
    </row>
    <row r="54" spans="1:11" ht="12.75" customHeight="1" x14ac:dyDescent="0.25">
      <c r="A54" s="58"/>
      <c r="B54" s="103" t="s">
        <v>112</v>
      </c>
      <c r="C54" s="97" t="s">
        <v>80</v>
      </c>
      <c r="D54" s="100">
        <v>200</v>
      </c>
      <c r="E54" s="97" t="s">
        <v>92</v>
      </c>
      <c r="F54" s="101">
        <v>980</v>
      </c>
      <c r="G54" s="101">
        <f t="shared" si="2"/>
        <v>196000</v>
      </c>
    </row>
    <row r="55" spans="1:11" ht="12.75" customHeight="1" x14ac:dyDescent="0.25">
      <c r="A55" s="58"/>
      <c r="B55" s="103" t="s">
        <v>81</v>
      </c>
      <c r="C55" s="97" t="s">
        <v>80</v>
      </c>
      <c r="D55" s="100">
        <v>200</v>
      </c>
      <c r="E55" s="97" t="s">
        <v>92</v>
      </c>
      <c r="F55" s="101">
        <v>530</v>
      </c>
      <c r="G55" s="101">
        <f t="shared" si="2"/>
        <v>106000</v>
      </c>
    </row>
    <row r="56" spans="1:11" ht="12.75" customHeight="1" x14ac:dyDescent="0.25">
      <c r="A56" s="58"/>
      <c r="B56" s="103" t="s">
        <v>82</v>
      </c>
      <c r="C56" s="99" t="s">
        <v>80</v>
      </c>
      <c r="D56" s="99">
        <v>350</v>
      </c>
      <c r="E56" s="99" t="s">
        <v>92</v>
      </c>
      <c r="F56" s="101">
        <v>730</v>
      </c>
      <c r="G56" s="101">
        <f t="shared" si="2"/>
        <v>255500</v>
      </c>
    </row>
    <row r="57" spans="1:11" ht="12.75" customHeight="1" x14ac:dyDescent="0.25">
      <c r="A57" s="58"/>
      <c r="B57" s="143" t="s">
        <v>64</v>
      </c>
      <c r="C57" s="97"/>
      <c r="D57" s="100"/>
      <c r="E57" s="97"/>
      <c r="F57" s="101"/>
      <c r="G57" s="101" t="s">
        <v>61</v>
      </c>
    </row>
    <row r="58" spans="1:11" ht="12.75" customHeight="1" x14ac:dyDescent="0.25">
      <c r="A58" s="58"/>
      <c r="B58" s="103" t="s">
        <v>113</v>
      </c>
      <c r="C58" s="97" t="s">
        <v>86</v>
      </c>
      <c r="D58" s="100">
        <v>1</v>
      </c>
      <c r="E58" s="97" t="s">
        <v>60</v>
      </c>
      <c r="F58" s="101">
        <v>67320</v>
      </c>
      <c r="G58" s="101">
        <f t="shared" ref="G58:G59" si="3">D58*F58</f>
        <v>67320</v>
      </c>
    </row>
    <row r="59" spans="1:11" ht="12.75" customHeight="1" x14ac:dyDescent="0.25">
      <c r="A59" s="58"/>
      <c r="B59" s="103" t="s">
        <v>98</v>
      </c>
      <c r="C59" s="97" t="s">
        <v>80</v>
      </c>
      <c r="D59" s="100">
        <v>3</v>
      </c>
      <c r="E59" s="97" t="s">
        <v>83</v>
      </c>
      <c r="F59" s="101">
        <v>43620</v>
      </c>
      <c r="G59" s="101">
        <f t="shared" si="3"/>
        <v>130860</v>
      </c>
    </row>
    <row r="60" spans="1:11" ht="12.75" customHeight="1" x14ac:dyDescent="0.25">
      <c r="A60" s="58"/>
      <c r="B60" s="103" t="s">
        <v>114</v>
      </c>
      <c r="C60" s="97" t="s">
        <v>86</v>
      </c>
      <c r="D60" s="100">
        <v>4</v>
      </c>
      <c r="E60" s="97" t="s">
        <v>68</v>
      </c>
      <c r="F60" s="101">
        <v>17420</v>
      </c>
      <c r="G60" s="101">
        <f t="shared" si="2"/>
        <v>69680</v>
      </c>
    </row>
    <row r="61" spans="1:11" ht="12.75" customHeight="1" x14ac:dyDescent="0.25">
      <c r="A61" s="58"/>
      <c r="B61" s="103" t="s">
        <v>115</v>
      </c>
      <c r="C61" s="99" t="s">
        <v>80</v>
      </c>
      <c r="D61" s="99">
        <v>3</v>
      </c>
      <c r="E61" s="99" t="s">
        <v>83</v>
      </c>
      <c r="F61" s="101">
        <v>26860</v>
      </c>
      <c r="G61" s="101">
        <f t="shared" si="2"/>
        <v>80580</v>
      </c>
    </row>
    <row r="62" spans="1:11" ht="12.75" customHeight="1" x14ac:dyDescent="0.25">
      <c r="A62" s="58"/>
      <c r="B62" s="143" t="s">
        <v>116</v>
      </c>
      <c r="C62" s="97"/>
      <c r="D62" s="100"/>
      <c r="E62" s="97"/>
      <c r="F62" s="101"/>
      <c r="G62" s="101" t="s">
        <v>61</v>
      </c>
    </row>
    <row r="63" spans="1:11" ht="12.75" customHeight="1" x14ac:dyDescent="0.25">
      <c r="A63" s="58"/>
      <c r="B63" s="103" t="s">
        <v>117</v>
      </c>
      <c r="C63" s="97" t="s">
        <v>86</v>
      </c>
      <c r="D63" s="100">
        <v>2</v>
      </c>
      <c r="E63" s="97" t="s">
        <v>118</v>
      </c>
      <c r="F63" s="101">
        <v>24620</v>
      </c>
      <c r="G63" s="101">
        <f t="shared" ref="G63:G64" si="4">D63*F63</f>
        <v>49240</v>
      </c>
    </row>
    <row r="64" spans="1:11" ht="12.75" customHeight="1" x14ac:dyDescent="0.25">
      <c r="A64" s="58"/>
      <c r="B64" s="103" t="s">
        <v>119</v>
      </c>
      <c r="C64" s="97" t="s">
        <v>86</v>
      </c>
      <c r="D64" s="100">
        <v>2</v>
      </c>
      <c r="E64" s="97" t="s">
        <v>118</v>
      </c>
      <c r="F64" s="101">
        <v>28843</v>
      </c>
      <c r="G64" s="101">
        <f t="shared" si="4"/>
        <v>57686</v>
      </c>
    </row>
    <row r="65" spans="1:255" ht="12.75" customHeight="1" x14ac:dyDescent="0.25">
      <c r="A65" s="58"/>
      <c r="B65" s="143" t="s">
        <v>120</v>
      </c>
      <c r="C65" s="97"/>
      <c r="D65" s="100"/>
      <c r="E65" s="97"/>
      <c r="F65" s="101"/>
      <c r="G65" s="101" t="s">
        <v>61</v>
      </c>
    </row>
    <row r="66" spans="1:255" ht="12.75" customHeight="1" x14ac:dyDescent="0.25">
      <c r="A66" s="58"/>
      <c r="B66" s="103" t="s">
        <v>121</v>
      </c>
      <c r="C66" s="97" t="s">
        <v>86</v>
      </c>
      <c r="D66" s="100">
        <v>4</v>
      </c>
      <c r="E66" s="97" t="s">
        <v>60</v>
      </c>
      <c r="F66" s="101">
        <v>18620</v>
      </c>
      <c r="G66" s="101">
        <f t="shared" ref="G66:G69" si="5">D66*F66</f>
        <v>74480</v>
      </c>
    </row>
    <row r="67" spans="1:255" ht="12.75" customHeight="1" x14ac:dyDescent="0.25">
      <c r="A67" s="58"/>
      <c r="B67" s="103" t="s">
        <v>122</v>
      </c>
      <c r="C67" s="97" t="s">
        <v>86</v>
      </c>
      <c r="D67" s="100">
        <v>3</v>
      </c>
      <c r="E67" s="97" t="s">
        <v>60</v>
      </c>
      <c r="F67" s="101">
        <v>17930</v>
      </c>
      <c r="G67" s="101">
        <f t="shared" si="5"/>
        <v>53790</v>
      </c>
    </row>
    <row r="68" spans="1:255" ht="12.75" customHeight="1" x14ac:dyDescent="0.25">
      <c r="A68" s="58"/>
      <c r="B68" s="103" t="s">
        <v>123</v>
      </c>
      <c r="C68" s="97" t="s">
        <v>86</v>
      </c>
      <c r="D68" s="100">
        <v>3</v>
      </c>
      <c r="E68" s="97" t="s">
        <v>60</v>
      </c>
      <c r="F68" s="101">
        <v>23450</v>
      </c>
      <c r="G68" s="101">
        <f t="shared" si="5"/>
        <v>70350</v>
      </c>
    </row>
    <row r="69" spans="1:255" ht="12.75" customHeight="1" x14ac:dyDescent="0.25">
      <c r="A69" s="58"/>
      <c r="B69" s="103" t="s">
        <v>99</v>
      </c>
      <c r="C69" s="97" t="s">
        <v>86</v>
      </c>
      <c r="D69" s="100">
        <v>5</v>
      </c>
      <c r="E69" s="97" t="s">
        <v>60</v>
      </c>
      <c r="F69" s="101">
        <v>14680</v>
      </c>
      <c r="G69" s="101">
        <f t="shared" si="5"/>
        <v>73400</v>
      </c>
    </row>
    <row r="70" spans="1:255" ht="12.75" customHeight="1" x14ac:dyDescent="0.25">
      <c r="A70" s="58"/>
      <c r="B70" s="143" t="s">
        <v>65</v>
      </c>
      <c r="C70" s="97"/>
      <c r="D70" s="100"/>
      <c r="E70" s="97"/>
      <c r="F70" s="101"/>
      <c r="G70" s="101" t="s">
        <v>61</v>
      </c>
    </row>
    <row r="71" spans="1:255" ht="12.75" customHeight="1" x14ac:dyDescent="0.25">
      <c r="A71" s="58"/>
      <c r="B71" s="103" t="s">
        <v>84</v>
      </c>
      <c r="C71" s="97" t="s">
        <v>86</v>
      </c>
      <c r="D71" s="100">
        <v>1</v>
      </c>
      <c r="E71" s="97" t="s">
        <v>85</v>
      </c>
      <c r="F71" s="101">
        <v>42630</v>
      </c>
      <c r="G71" s="101">
        <f t="shared" ref="G71" si="6">D71*F71</f>
        <v>42630</v>
      </c>
    </row>
    <row r="72" spans="1:255" ht="12.75" customHeight="1" x14ac:dyDescent="0.25">
      <c r="A72" s="58"/>
      <c r="B72" s="103" t="s">
        <v>124</v>
      </c>
      <c r="C72" s="97" t="s">
        <v>125</v>
      </c>
      <c r="D72" s="100">
        <v>300</v>
      </c>
      <c r="E72" s="97" t="s">
        <v>83</v>
      </c>
      <c r="F72" s="101">
        <v>364</v>
      </c>
      <c r="G72" s="101">
        <f>D72*F72</f>
        <v>109200</v>
      </c>
    </row>
    <row r="73" spans="1:255" ht="12.75" customHeight="1" x14ac:dyDescent="0.25">
      <c r="A73" s="58"/>
      <c r="B73" s="103" t="s">
        <v>126</v>
      </c>
      <c r="C73" s="97" t="s">
        <v>80</v>
      </c>
      <c r="D73" s="100">
        <v>1.5</v>
      </c>
      <c r="E73" s="97" t="s">
        <v>83</v>
      </c>
      <c r="F73" s="101">
        <v>36720</v>
      </c>
      <c r="G73" s="101">
        <f>D73*F73</f>
        <v>55080</v>
      </c>
    </row>
    <row r="74" spans="1:255" ht="12.75" customHeight="1" x14ac:dyDescent="0.25">
      <c r="A74" s="58"/>
      <c r="B74" s="103" t="s">
        <v>127</v>
      </c>
      <c r="C74" s="97" t="s">
        <v>86</v>
      </c>
      <c r="D74" s="100">
        <v>1</v>
      </c>
      <c r="E74" s="97" t="s">
        <v>68</v>
      </c>
      <c r="F74" s="101">
        <v>38640</v>
      </c>
      <c r="G74" s="101">
        <f>D74*F74</f>
        <v>38640</v>
      </c>
    </row>
    <row r="75" spans="1:255" ht="12.75" customHeight="1" x14ac:dyDescent="0.25">
      <c r="A75" s="58"/>
      <c r="B75" s="103" t="s">
        <v>128</v>
      </c>
      <c r="C75" s="97" t="s">
        <v>86</v>
      </c>
      <c r="D75" s="100">
        <v>3</v>
      </c>
      <c r="E75" s="97" t="s">
        <v>85</v>
      </c>
      <c r="F75" s="101">
        <v>21640</v>
      </c>
      <c r="G75" s="101">
        <f t="shared" si="2"/>
        <v>64920</v>
      </c>
    </row>
    <row r="76" spans="1:255" ht="12.75" customHeight="1" x14ac:dyDescent="0.25">
      <c r="A76" s="58"/>
      <c r="B76" s="143" t="s">
        <v>32</v>
      </c>
      <c r="C76" s="97"/>
      <c r="D76" s="100"/>
      <c r="E76" s="97"/>
      <c r="F76" s="101"/>
      <c r="G76" s="101" t="s">
        <v>61</v>
      </c>
    </row>
    <row r="77" spans="1:255" ht="12.75" customHeight="1" x14ac:dyDescent="0.25">
      <c r="A77" s="58"/>
      <c r="B77" s="103"/>
      <c r="C77" s="97"/>
      <c r="D77" s="100"/>
      <c r="E77" s="97"/>
      <c r="F77" s="101"/>
      <c r="G77" s="101"/>
    </row>
    <row r="78" spans="1:255" s="158" customFormat="1" ht="12.75" customHeight="1" x14ac:dyDescent="0.25">
      <c r="A78" s="152"/>
      <c r="B78" s="153"/>
      <c r="C78" s="154"/>
      <c r="D78" s="155"/>
      <c r="E78" s="154"/>
      <c r="F78" s="156"/>
      <c r="G78" s="156"/>
      <c r="H78" s="157"/>
      <c r="I78" s="157"/>
      <c r="J78" s="157"/>
      <c r="K78" s="157"/>
      <c r="L78" s="157"/>
      <c r="M78" s="157"/>
      <c r="N78" s="157"/>
      <c r="O78" s="157"/>
      <c r="P78" s="157"/>
      <c r="Q78" s="157"/>
      <c r="R78" s="157"/>
      <c r="S78" s="157"/>
      <c r="T78" s="157"/>
      <c r="U78" s="157"/>
      <c r="V78" s="157"/>
      <c r="W78" s="157"/>
      <c r="X78" s="157"/>
      <c r="Y78" s="157"/>
      <c r="Z78" s="157"/>
      <c r="AA78" s="157"/>
      <c r="AB78" s="157"/>
      <c r="AC78" s="157"/>
      <c r="AD78" s="157"/>
      <c r="AE78" s="157"/>
      <c r="AF78" s="157"/>
      <c r="AG78" s="157"/>
      <c r="AH78" s="157"/>
      <c r="AI78" s="157"/>
      <c r="AJ78" s="157"/>
      <c r="AK78" s="157"/>
      <c r="AL78" s="157"/>
      <c r="AM78" s="157"/>
      <c r="AN78" s="157"/>
      <c r="AO78" s="157"/>
      <c r="AP78" s="157"/>
      <c r="AQ78" s="157"/>
      <c r="AR78" s="157"/>
      <c r="AS78" s="157"/>
      <c r="AT78" s="157"/>
      <c r="AU78" s="157"/>
      <c r="AV78" s="157"/>
      <c r="AW78" s="157"/>
      <c r="AX78" s="157"/>
      <c r="AY78" s="157"/>
      <c r="AZ78" s="157"/>
      <c r="BA78" s="157"/>
      <c r="BB78" s="157"/>
      <c r="BC78" s="157"/>
      <c r="BD78" s="157"/>
      <c r="BE78" s="157"/>
      <c r="BF78" s="157"/>
      <c r="BG78" s="157"/>
      <c r="BH78" s="157"/>
      <c r="BI78" s="157"/>
      <c r="BJ78" s="157"/>
      <c r="BK78" s="157"/>
      <c r="BL78" s="157"/>
      <c r="BM78" s="157"/>
      <c r="BN78" s="157"/>
      <c r="BO78" s="157"/>
      <c r="BP78" s="157"/>
      <c r="BQ78" s="157"/>
      <c r="BR78" s="157"/>
      <c r="BS78" s="157"/>
      <c r="BT78" s="157"/>
      <c r="BU78" s="157"/>
      <c r="BV78" s="157"/>
      <c r="BW78" s="157"/>
      <c r="BX78" s="157"/>
      <c r="BY78" s="157"/>
      <c r="BZ78" s="157"/>
      <c r="CA78" s="157"/>
      <c r="CB78" s="157"/>
      <c r="CC78" s="157"/>
      <c r="CD78" s="157"/>
      <c r="CE78" s="157"/>
      <c r="CF78" s="157"/>
      <c r="CG78" s="157"/>
      <c r="CH78" s="157"/>
      <c r="CI78" s="157"/>
      <c r="CJ78" s="157"/>
      <c r="CK78" s="157"/>
      <c r="CL78" s="157"/>
      <c r="CM78" s="157"/>
      <c r="CN78" s="157"/>
      <c r="CO78" s="157"/>
      <c r="CP78" s="157"/>
      <c r="CQ78" s="157"/>
      <c r="CR78" s="157"/>
      <c r="CS78" s="157"/>
      <c r="CT78" s="157"/>
      <c r="CU78" s="157"/>
      <c r="CV78" s="157"/>
      <c r="CW78" s="157"/>
      <c r="CX78" s="157"/>
      <c r="CY78" s="157"/>
      <c r="CZ78" s="157"/>
      <c r="DA78" s="157"/>
      <c r="DB78" s="157"/>
      <c r="DC78" s="157"/>
      <c r="DD78" s="157"/>
      <c r="DE78" s="157"/>
      <c r="DF78" s="157"/>
      <c r="DG78" s="157"/>
      <c r="DH78" s="157"/>
      <c r="DI78" s="157"/>
      <c r="DJ78" s="157"/>
      <c r="DK78" s="157"/>
      <c r="DL78" s="157"/>
      <c r="DM78" s="157"/>
      <c r="DN78" s="157"/>
      <c r="DO78" s="157"/>
      <c r="DP78" s="157"/>
      <c r="DQ78" s="157"/>
      <c r="DR78" s="157"/>
      <c r="DS78" s="157"/>
      <c r="DT78" s="157"/>
      <c r="DU78" s="157"/>
      <c r="DV78" s="157"/>
      <c r="DW78" s="157"/>
      <c r="DX78" s="157"/>
      <c r="DY78" s="157"/>
      <c r="DZ78" s="157"/>
      <c r="EA78" s="157"/>
      <c r="EB78" s="157"/>
      <c r="EC78" s="157"/>
      <c r="ED78" s="157"/>
      <c r="EE78" s="157"/>
      <c r="EF78" s="157"/>
      <c r="EG78" s="157"/>
      <c r="EH78" s="157"/>
      <c r="EI78" s="157"/>
      <c r="EJ78" s="157"/>
      <c r="EK78" s="157"/>
      <c r="EL78" s="157"/>
      <c r="EM78" s="157"/>
      <c r="EN78" s="157"/>
      <c r="EO78" s="157"/>
      <c r="EP78" s="157"/>
      <c r="EQ78" s="157"/>
      <c r="ER78" s="157"/>
      <c r="ES78" s="157"/>
      <c r="ET78" s="157"/>
      <c r="EU78" s="157"/>
      <c r="EV78" s="157"/>
      <c r="EW78" s="157"/>
      <c r="EX78" s="157"/>
      <c r="EY78" s="157"/>
      <c r="EZ78" s="157"/>
      <c r="FA78" s="157"/>
      <c r="FB78" s="157"/>
      <c r="FC78" s="157"/>
      <c r="FD78" s="157"/>
      <c r="FE78" s="157"/>
      <c r="FF78" s="157"/>
      <c r="FG78" s="157"/>
      <c r="FH78" s="157"/>
      <c r="FI78" s="157"/>
      <c r="FJ78" s="157"/>
      <c r="FK78" s="157"/>
      <c r="FL78" s="157"/>
      <c r="FM78" s="157"/>
      <c r="FN78" s="157"/>
      <c r="FO78" s="157"/>
      <c r="FP78" s="157"/>
      <c r="FQ78" s="157"/>
      <c r="FR78" s="157"/>
      <c r="FS78" s="157"/>
      <c r="FT78" s="157"/>
      <c r="FU78" s="157"/>
      <c r="FV78" s="157"/>
      <c r="FW78" s="157"/>
      <c r="FX78" s="157"/>
      <c r="FY78" s="157"/>
      <c r="FZ78" s="157"/>
      <c r="GA78" s="157"/>
      <c r="GB78" s="157"/>
      <c r="GC78" s="157"/>
      <c r="GD78" s="157"/>
      <c r="GE78" s="157"/>
      <c r="GF78" s="157"/>
      <c r="GG78" s="157"/>
      <c r="GH78" s="157"/>
      <c r="GI78" s="157"/>
      <c r="GJ78" s="157"/>
      <c r="GK78" s="157"/>
      <c r="GL78" s="157"/>
      <c r="GM78" s="157"/>
      <c r="GN78" s="157"/>
      <c r="GO78" s="157"/>
      <c r="GP78" s="157"/>
      <c r="GQ78" s="157"/>
      <c r="GR78" s="157"/>
      <c r="GS78" s="157"/>
      <c r="GT78" s="157"/>
      <c r="GU78" s="157"/>
      <c r="GV78" s="157"/>
      <c r="GW78" s="157"/>
      <c r="GX78" s="157"/>
      <c r="GY78" s="157"/>
      <c r="GZ78" s="157"/>
      <c r="HA78" s="157"/>
      <c r="HB78" s="157"/>
      <c r="HC78" s="157"/>
      <c r="HD78" s="157"/>
      <c r="HE78" s="157"/>
      <c r="HF78" s="157"/>
      <c r="HG78" s="157"/>
      <c r="HH78" s="157"/>
      <c r="HI78" s="157"/>
      <c r="HJ78" s="157"/>
      <c r="HK78" s="157"/>
      <c r="HL78" s="157"/>
      <c r="HM78" s="157"/>
      <c r="HN78" s="157"/>
      <c r="HO78" s="157"/>
      <c r="HP78" s="157"/>
      <c r="HQ78" s="157"/>
      <c r="HR78" s="157"/>
      <c r="HS78" s="157"/>
      <c r="HT78" s="157"/>
      <c r="HU78" s="157"/>
      <c r="HV78" s="157"/>
      <c r="HW78" s="157"/>
      <c r="HX78" s="157"/>
      <c r="HY78" s="157"/>
      <c r="HZ78" s="157"/>
      <c r="IA78" s="157"/>
      <c r="IB78" s="157"/>
      <c r="IC78" s="157"/>
      <c r="ID78" s="157"/>
      <c r="IE78" s="157"/>
      <c r="IF78" s="157"/>
      <c r="IG78" s="157"/>
      <c r="IH78" s="157"/>
      <c r="II78" s="157"/>
      <c r="IJ78" s="157"/>
      <c r="IK78" s="157"/>
      <c r="IL78" s="157"/>
      <c r="IM78" s="157"/>
      <c r="IN78" s="157"/>
      <c r="IO78" s="157"/>
      <c r="IP78" s="157"/>
      <c r="IQ78" s="157"/>
      <c r="IR78" s="157"/>
      <c r="IS78" s="157"/>
      <c r="IT78" s="157"/>
      <c r="IU78" s="157"/>
    </row>
    <row r="79" spans="1:255" s="158" customFormat="1" ht="12.75" customHeight="1" x14ac:dyDescent="0.25">
      <c r="A79" s="152"/>
      <c r="B79" s="153"/>
      <c r="C79" s="154"/>
      <c r="D79" s="155"/>
      <c r="E79" s="154"/>
      <c r="F79" s="156"/>
      <c r="G79" s="156"/>
      <c r="H79" s="157"/>
      <c r="I79" s="157"/>
      <c r="J79" s="157"/>
      <c r="K79" s="157"/>
      <c r="L79" s="157"/>
      <c r="M79" s="157"/>
      <c r="N79" s="157"/>
      <c r="O79" s="157"/>
      <c r="P79" s="157"/>
      <c r="Q79" s="157"/>
      <c r="R79" s="157"/>
      <c r="S79" s="157"/>
      <c r="T79" s="157"/>
      <c r="U79" s="157"/>
      <c r="V79" s="157"/>
      <c r="W79" s="157"/>
      <c r="X79" s="157"/>
      <c r="Y79" s="157"/>
      <c r="Z79" s="157"/>
      <c r="AA79" s="157"/>
      <c r="AB79" s="157"/>
      <c r="AC79" s="157"/>
      <c r="AD79" s="157"/>
      <c r="AE79" s="157"/>
      <c r="AF79" s="157"/>
      <c r="AG79" s="157"/>
      <c r="AH79" s="157"/>
      <c r="AI79" s="157"/>
      <c r="AJ79" s="157"/>
      <c r="AK79" s="157"/>
      <c r="AL79" s="157"/>
      <c r="AM79" s="157"/>
      <c r="AN79" s="157"/>
      <c r="AO79" s="157"/>
      <c r="AP79" s="157"/>
      <c r="AQ79" s="157"/>
      <c r="AR79" s="157"/>
      <c r="AS79" s="157"/>
      <c r="AT79" s="157"/>
      <c r="AU79" s="157"/>
      <c r="AV79" s="157"/>
      <c r="AW79" s="157"/>
      <c r="AX79" s="157"/>
      <c r="AY79" s="157"/>
      <c r="AZ79" s="157"/>
      <c r="BA79" s="157"/>
      <c r="BB79" s="157"/>
      <c r="BC79" s="157"/>
      <c r="BD79" s="157"/>
      <c r="BE79" s="157"/>
      <c r="BF79" s="157"/>
      <c r="BG79" s="157"/>
      <c r="BH79" s="157"/>
      <c r="BI79" s="157"/>
      <c r="BJ79" s="157"/>
      <c r="BK79" s="157"/>
      <c r="BL79" s="157"/>
      <c r="BM79" s="157"/>
      <c r="BN79" s="157"/>
      <c r="BO79" s="157"/>
      <c r="BP79" s="157"/>
      <c r="BQ79" s="157"/>
      <c r="BR79" s="157"/>
      <c r="BS79" s="157"/>
      <c r="BT79" s="157"/>
      <c r="BU79" s="157"/>
      <c r="BV79" s="157"/>
      <c r="BW79" s="157"/>
      <c r="BX79" s="157"/>
      <c r="BY79" s="157"/>
      <c r="BZ79" s="157"/>
      <c r="CA79" s="157"/>
      <c r="CB79" s="157"/>
      <c r="CC79" s="157"/>
      <c r="CD79" s="157"/>
      <c r="CE79" s="157"/>
      <c r="CF79" s="157"/>
      <c r="CG79" s="157"/>
      <c r="CH79" s="157"/>
      <c r="CI79" s="157"/>
      <c r="CJ79" s="157"/>
      <c r="CK79" s="157"/>
      <c r="CL79" s="157"/>
      <c r="CM79" s="157"/>
      <c r="CN79" s="157"/>
      <c r="CO79" s="157"/>
      <c r="CP79" s="157"/>
      <c r="CQ79" s="157"/>
      <c r="CR79" s="157"/>
      <c r="CS79" s="157"/>
      <c r="CT79" s="157"/>
      <c r="CU79" s="157"/>
      <c r="CV79" s="157"/>
      <c r="CW79" s="157"/>
      <c r="CX79" s="157"/>
      <c r="CY79" s="157"/>
      <c r="CZ79" s="157"/>
      <c r="DA79" s="157"/>
      <c r="DB79" s="157"/>
      <c r="DC79" s="157"/>
      <c r="DD79" s="157"/>
      <c r="DE79" s="157"/>
      <c r="DF79" s="157"/>
      <c r="DG79" s="157"/>
      <c r="DH79" s="157"/>
      <c r="DI79" s="157"/>
      <c r="DJ79" s="157"/>
      <c r="DK79" s="157"/>
      <c r="DL79" s="157"/>
      <c r="DM79" s="157"/>
      <c r="DN79" s="157"/>
      <c r="DO79" s="157"/>
      <c r="DP79" s="157"/>
      <c r="DQ79" s="157"/>
      <c r="DR79" s="157"/>
      <c r="DS79" s="157"/>
      <c r="DT79" s="157"/>
      <c r="DU79" s="157"/>
      <c r="DV79" s="157"/>
      <c r="DW79" s="157"/>
      <c r="DX79" s="157"/>
      <c r="DY79" s="157"/>
      <c r="DZ79" s="157"/>
      <c r="EA79" s="157"/>
      <c r="EB79" s="157"/>
      <c r="EC79" s="157"/>
      <c r="ED79" s="157"/>
      <c r="EE79" s="157"/>
      <c r="EF79" s="157"/>
      <c r="EG79" s="157"/>
      <c r="EH79" s="157"/>
      <c r="EI79" s="157"/>
      <c r="EJ79" s="157"/>
      <c r="EK79" s="157"/>
      <c r="EL79" s="157"/>
      <c r="EM79" s="157"/>
      <c r="EN79" s="157"/>
      <c r="EO79" s="157"/>
      <c r="EP79" s="157"/>
      <c r="EQ79" s="157"/>
      <c r="ER79" s="157"/>
      <c r="ES79" s="157"/>
      <c r="ET79" s="157"/>
      <c r="EU79" s="157"/>
      <c r="EV79" s="157"/>
      <c r="EW79" s="157"/>
      <c r="EX79" s="157"/>
      <c r="EY79" s="157"/>
      <c r="EZ79" s="157"/>
      <c r="FA79" s="157"/>
      <c r="FB79" s="157"/>
      <c r="FC79" s="157"/>
      <c r="FD79" s="157"/>
      <c r="FE79" s="157"/>
      <c r="FF79" s="157"/>
      <c r="FG79" s="157"/>
      <c r="FH79" s="157"/>
      <c r="FI79" s="157"/>
      <c r="FJ79" s="157"/>
      <c r="FK79" s="157"/>
      <c r="FL79" s="157"/>
      <c r="FM79" s="157"/>
      <c r="FN79" s="157"/>
      <c r="FO79" s="157"/>
      <c r="FP79" s="157"/>
      <c r="FQ79" s="157"/>
      <c r="FR79" s="157"/>
      <c r="FS79" s="157"/>
      <c r="FT79" s="157"/>
      <c r="FU79" s="157"/>
      <c r="FV79" s="157"/>
      <c r="FW79" s="157"/>
      <c r="FX79" s="157"/>
      <c r="FY79" s="157"/>
      <c r="FZ79" s="157"/>
      <c r="GA79" s="157"/>
      <c r="GB79" s="157"/>
      <c r="GC79" s="157"/>
      <c r="GD79" s="157"/>
      <c r="GE79" s="157"/>
      <c r="GF79" s="157"/>
      <c r="GG79" s="157"/>
      <c r="GH79" s="157"/>
      <c r="GI79" s="157"/>
      <c r="GJ79" s="157"/>
      <c r="GK79" s="157"/>
      <c r="GL79" s="157"/>
      <c r="GM79" s="157"/>
      <c r="GN79" s="157"/>
      <c r="GO79" s="157"/>
      <c r="GP79" s="157"/>
      <c r="GQ79" s="157"/>
      <c r="GR79" s="157"/>
      <c r="GS79" s="157"/>
      <c r="GT79" s="157"/>
      <c r="GU79" s="157"/>
      <c r="GV79" s="157"/>
      <c r="GW79" s="157"/>
      <c r="GX79" s="157"/>
      <c r="GY79" s="157"/>
      <c r="GZ79" s="157"/>
      <c r="HA79" s="157"/>
      <c r="HB79" s="157"/>
      <c r="HC79" s="157"/>
      <c r="HD79" s="157"/>
      <c r="HE79" s="157"/>
      <c r="HF79" s="157"/>
      <c r="HG79" s="157"/>
      <c r="HH79" s="157"/>
      <c r="HI79" s="157"/>
      <c r="HJ79" s="157"/>
      <c r="HK79" s="157"/>
      <c r="HL79" s="157"/>
      <c r="HM79" s="157"/>
      <c r="HN79" s="157"/>
      <c r="HO79" s="157"/>
      <c r="HP79" s="157"/>
      <c r="HQ79" s="157"/>
      <c r="HR79" s="157"/>
      <c r="HS79" s="157"/>
      <c r="HT79" s="157"/>
      <c r="HU79" s="157"/>
      <c r="HV79" s="157"/>
      <c r="HW79" s="157"/>
      <c r="HX79" s="157"/>
      <c r="HY79" s="157"/>
      <c r="HZ79" s="157"/>
      <c r="IA79" s="157"/>
      <c r="IB79" s="157"/>
      <c r="IC79" s="157"/>
      <c r="ID79" s="157"/>
      <c r="IE79" s="157"/>
      <c r="IF79" s="157"/>
      <c r="IG79" s="157"/>
      <c r="IH79" s="157"/>
      <c r="II79" s="157"/>
      <c r="IJ79" s="157"/>
      <c r="IK79" s="157"/>
      <c r="IL79" s="157"/>
      <c r="IM79" s="157"/>
      <c r="IN79" s="157"/>
      <c r="IO79" s="157"/>
      <c r="IP79" s="157"/>
      <c r="IQ79" s="157"/>
      <c r="IR79" s="157"/>
      <c r="IS79" s="157"/>
      <c r="IT79" s="157"/>
      <c r="IU79" s="157"/>
    </row>
    <row r="80" spans="1:255" ht="13.5" customHeight="1" x14ac:dyDescent="0.25">
      <c r="A80" s="58"/>
      <c r="B80" s="127" t="s">
        <v>31</v>
      </c>
      <c r="C80" s="128"/>
      <c r="D80" s="128"/>
      <c r="E80" s="128"/>
      <c r="F80" s="129"/>
      <c r="G80" s="137">
        <f>G51+G53+G54+G55+G56+G60+G61+G75+G79+G58+G59+G63+G64+G66+G67+G68+G69+G71+G72+G73+G74+G77+G78</f>
        <v>4107356</v>
      </c>
    </row>
    <row r="81" spans="1:9" ht="12" customHeight="1" x14ac:dyDescent="0.25">
      <c r="A81" s="2"/>
      <c r="B81" s="122"/>
      <c r="C81" s="123"/>
      <c r="D81" s="123"/>
      <c r="E81" s="124"/>
      <c r="F81" s="125"/>
      <c r="G81" s="126"/>
    </row>
    <row r="82" spans="1:9" ht="12" customHeight="1" x14ac:dyDescent="0.25">
      <c r="A82" s="5"/>
      <c r="B82" s="30" t="s">
        <v>32</v>
      </c>
      <c r="C82" s="31"/>
      <c r="D82" s="32"/>
      <c r="E82" s="32"/>
      <c r="F82" s="33"/>
      <c r="G82" s="111"/>
    </row>
    <row r="83" spans="1:9" ht="24" customHeight="1" x14ac:dyDescent="0.25">
      <c r="A83" s="5"/>
      <c r="B83" s="121" t="s">
        <v>33</v>
      </c>
      <c r="C83" s="98" t="s">
        <v>29</v>
      </c>
      <c r="D83" s="98" t="s">
        <v>30</v>
      </c>
      <c r="E83" s="121" t="s">
        <v>17</v>
      </c>
      <c r="F83" s="98" t="s">
        <v>18</v>
      </c>
      <c r="G83" s="121" t="s">
        <v>19</v>
      </c>
    </row>
    <row r="84" spans="1:9" ht="15" x14ac:dyDescent="0.25">
      <c r="A84" s="58"/>
      <c r="B84" s="147" t="s">
        <v>129</v>
      </c>
      <c r="C84" s="99" t="s">
        <v>130</v>
      </c>
      <c r="D84" s="99">
        <v>5</v>
      </c>
      <c r="E84" s="97" t="s">
        <v>75</v>
      </c>
      <c r="F84" s="101">
        <v>180000</v>
      </c>
      <c r="G84" s="101">
        <f t="shared" ref="G84:G85" si="7">D84*F84</f>
        <v>900000</v>
      </c>
    </row>
    <row r="85" spans="1:9" ht="15" x14ac:dyDescent="0.25">
      <c r="A85" s="58"/>
      <c r="B85" s="147" t="s">
        <v>100</v>
      </c>
      <c r="C85" s="99" t="s">
        <v>130</v>
      </c>
      <c r="D85" s="99">
        <v>5</v>
      </c>
      <c r="E85" s="97" t="s">
        <v>75</v>
      </c>
      <c r="F85" s="101">
        <v>180000</v>
      </c>
      <c r="G85" s="101">
        <f t="shared" si="7"/>
        <v>900000</v>
      </c>
    </row>
    <row r="86" spans="1:9" ht="13.5" customHeight="1" x14ac:dyDescent="0.25">
      <c r="A86" s="5"/>
      <c r="B86" s="48" t="s">
        <v>34</v>
      </c>
      <c r="C86" s="49"/>
      <c r="D86" s="49"/>
      <c r="E86" s="120"/>
      <c r="F86" s="50"/>
      <c r="G86" s="137">
        <f>G84+G85</f>
        <v>1800000</v>
      </c>
      <c r="I86" s="130"/>
    </row>
    <row r="87" spans="1:9" ht="12" customHeight="1" x14ac:dyDescent="0.25">
      <c r="A87" s="2"/>
      <c r="B87" s="60"/>
      <c r="C87" s="60"/>
      <c r="D87" s="60"/>
      <c r="E87" s="60"/>
      <c r="F87" s="61"/>
      <c r="G87" s="114"/>
    </row>
    <row r="88" spans="1:9" ht="12" customHeight="1" x14ac:dyDescent="0.25">
      <c r="A88" s="58"/>
      <c r="B88" s="62" t="s">
        <v>35</v>
      </c>
      <c r="C88" s="63"/>
      <c r="D88" s="63"/>
      <c r="E88" s="63"/>
      <c r="F88" s="63"/>
      <c r="G88" s="64">
        <f>G33+G38+G47+G80+G86</f>
        <v>8899856</v>
      </c>
    </row>
    <row r="89" spans="1:9" ht="12" customHeight="1" x14ac:dyDescent="0.25">
      <c r="A89" s="58"/>
      <c r="B89" s="65" t="s">
        <v>36</v>
      </c>
      <c r="C89" s="52"/>
      <c r="D89" s="52"/>
      <c r="E89" s="52"/>
      <c r="F89" s="52"/>
      <c r="G89" s="66">
        <f>G88*0.05</f>
        <v>444992.80000000005</v>
      </c>
    </row>
    <row r="90" spans="1:9" ht="12" customHeight="1" x14ac:dyDescent="0.25">
      <c r="A90" s="58"/>
      <c r="B90" s="67" t="s">
        <v>37</v>
      </c>
      <c r="C90" s="51"/>
      <c r="D90" s="51"/>
      <c r="E90" s="51"/>
      <c r="F90" s="51"/>
      <c r="G90" s="68">
        <f>G89+G88</f>
        <v>9344848.8000000007</v>
      </c>
    </row>
    <row r="91" spans="1:9" ht="12" customHeight="1" x14ac:dyDescent="0.25">
      <c r="A91" s="58"/>
      <c r="B91" s="65" t="s">
        <v>38</v>
      </c>
      <c r="C91" s="52"/>
      <c r="D91" s="52"/>
      <c r="E91" s="52"/>
      <c r="F91" s="52"/>
      <c r="G91" s="66">
        <f>G12</f>
        <v>14375000</v>
      </c>
    </row>
    <row r="92" spans="1:9" ht="12" customHeight="1" x14ac:dyDescent="0.25">
      <c r="A92" s="58"/>
      <c r="B92" s="69" t="s">
        <v>39</v>
      </c>
      <c r="C92" s="70"/>
      <c r="D92" s="70"/>
      <c r="E92" s="70"/>
      <c r="F92" s="148"/>
      <c r="G92" s="149">
        <f>G91-G90</f>
        <v>5030151.1999999993</v>
      </c>
    </row>
    <row r="93" spans="1:9" ht="12" customHeight="1" x14ac:dyDescent="0.25">
      <c r="A93" s="58"/>
      <c r="B93" s="150" t="s">
        <v>131</v>
      </c>
      <c r="C93" s="59"/>
      <c r="D93" s="59"/>
      <c r="E93" s="59"/>
      <c r="F93" s="59"/>
      <c r="G93" s="115"/>
    </row>
    <row r="94" spans="1:9" ht="12.75" customHeight="1" thickBot="1" x14ac:dyDescent="0.3">
      <c r="A94" s="58"/>
      <c r="B94" s="71"/>
      <c r="C94" s="59"/>
      <c r="D94" s="59"/>
      <c r="E94" s="59"/>
      <c r="F94" s="59"/>
      <c r="G94" s="115"/>
    </row>
    <row r="95" spans="1:9" ht="12" customHeight="1" x14ac:dyDescent="0.25">
      <c r="A95" s="58"/>
      <c r="B95" s="82" t="s">
        <v>40</v>
      </c>
      <c r="C95" s="83"/>
      <c r="D95" s="83"/>
      <c r="E95" s="83"/>
      <c r="F95" s="84"/>
      <c r="G95" s="115"/>
    </row>
    <row r="96" spans="1:9" ht="12" customHeight="1" x14ac:dyDescent="0.25">
      <c r="A96" s="58"/>
      <c r="B96" s="85" t="s">
        <v>41</v>
      </c>
      <c r="C96" s="57"/>
      <c r="D96" s="57"/>
      <c r="E96" s="57"/>
      <c r="F96" s="86"/>
      <c r="G96" s="115"/>
    </row>
    <row r="97" spans="1:7" ht="12" customHeight="1" x14ac:dyDescent="0.25">
      <c r="A97" s="58"/>
      <c r="B97" s="85" t="s">
        <v>42</v>
      </c>
      <c r="C97" s="57"/>
      <c r="D97" s="57"/>
      <c r="E97" s="57"/>
      <c r="F97" s="86"/>
      <c r="G97" s="115"/>
    </row>
    <row r="98" spans="1:7" ht="12" customHeight="1" x14ac:dyDescent="0.25">
      <c r="A98" s="58"/>
      <c r="B98" s="85" t="s">
        <v>43</v>
      </c>
      <c r="C98" s="57"/>
      <c r="D98" s="57"/>
      <c r="E98" s="57"/>
      <c r="F98" s="86"/>
      <c r="G98" s="115"/>
    </row>
    <row r="99" spans="1:7" ht="12" customHeight="1" x14ac:dyDescent="0.25">
      <c r="A99" s="58"/>
      <c r="B99" s="85" t="s">
        <v>44</v>
      </c>
      <c r="C99" s="57"/>
      <c r="D99" s="57"/>
      <c r="E99" s="57"/>
      <c r="F99" s="86"/>
      <c r="G99" s="115"/>
    </row>
    <row r="100" spans="1:7" ht="12" customHeight="1" x14ac:dyDescent="0.25">
      <c r="A100" s="58"/>
      <c r="B100" s="85" t="s">
        <v>45</v>
      </c>
      <c r="C100" s="57"/>
      <c r="D100" s="57"/>
      <c r="E100" s="57"/>
      <c r="F100" s="86"/>
      <c r="G100" s="115"/>
    </row>
    <row r="101" spans="1:7" ht="12.75" customHeight="1" thickBot="1" x14ac:dyDescent="0.3">
      <c r="A101" s="58"/>
      <c r="B101" s="87" t="s">
        <v>46</v>
      </c>
      <c r="C101" s="88"/>
      <c r="D101" s="88"/>
      <c r="E101" s="88"/>
      <c r="F101" s="89"/>
      <c r="G101" s="115"/>
    </row>
    <row r="102" spans="1:7" ht="12.75" customHeight="1" x14ac:dyDescent="0.25">
      <c r="A102" s="58"/>
      <c r="B102" s="80"/>
      <c r="C102" s="57"/>
      <c r="D102" s="57"/>
      <c r="E102" s="57"/>
      <c r="F102" s="57"/>
      <c r="G102" s="115"/>
    </row>
    <row r="103" spans="1:7" ht="15" customHeight="1" thickBot="1" x14ac:dyDescent="0.3">
      <c r="A103" s="58"/>
      <c r="B103" s="162" t="s">
        <v>47</v>
      </c>
      <c r="C103" s="163"/>
      <c r="D103" s="79"/>
      <c r="E103" s="53"/>
      <c r="F103" s="53"/>
      <c r="G103" s="115"/>
    </row>
    <row r="104" spans="1:7" ht="12" customHeight="1" x14ac:dyDescent="0.25">
      <c r="A104" s="58"/>
      <c r="B104" s="73" t="s">
        <v>33</v>
      </c>
      <c r="C104" s="139" t="s">
        <v>48</v>
      </c>
      <c r="D104" s="140" t="s">
        <v>49</v>
      </c>
      <c r="E104" s="53"/>
      <c r="F104" s="53"/>
      <c r="G104" s="115"/>
    </row>
    <row r="105" spans="1:7" ht="12" customHeight="1" x14ac:dyDescent="0.25">
      <c r="A105" s="58"/>
      <c r="B105" s="74" t="s">
        <v>50</v>
      </c>
      <c r="C105" s="54">
        <f>G33</f>
        <v>2550000</v>
      </c>
      <c r="D105" s="75">
        <f>(C105/C111)</f>
        <v>0.27287760931990679</v>
      </c>
      <c r="E105" s="53"/>
      <c r="F105" s="53"/>
      <c r="G105" s="115"/>
    </row>
    <row r="106" spans="1:7" ht="12" customHeight="1" x14ac:dyDescent="0.25">
      <c r="A106" s="58"/>
      <c r="B106" s="74" t="s">
        <v>51</v>
      </c>
      <c r="C106" s="54">
        <f>G38</f>
        <v>0</v>
      </c>
      <c r="D106" s="75">
        <v>0</v>
      </c>
      <c r="E106" s="53"/>
      <c r="F106" s="53"/>
      <c r="G106" s="115"/>
    </row>
    <row r="107" spans="1:7" ht="12" customHeight="1" x14ac:dyDescent="0.25">
      <c r="A107" s="58"/>
      <c r="B107" s="74" t="s">
        <v>52</v>
      </c>
      <c r="C107" s="54">
        <f>G47</f>
        <v>442500</v>
      </c>
      <c r="D107" s="75">
        <f>(C107/C111)</f>
        <v>4.7352291029042648E-2</v>
      </c>
      <c r="E107" s="53"/>
      <c r="F107" s="53"/>
      <c r="G107" s="115"/>
    </row>
    <row r="108" spans="1:7" ht="12" customHeight="1" x14ac:dyDescent="0.25">
      <c r="A108" s="58"/>
      <c r="B108" s="74" t="s">
        <v>28</v>
      </c>
      <c r="C108" s="54">
        <f>G80</f>
        <v>4107356</v>
      </c>
      <c r="D108" s="75">
        <f>(C108/C111)</f>
        <v>0.43953156310030395</v>
      </c>
      <c r="E108" s="53"/>
      <c r="F108" s="53"/>
      <c r="G108" s="115"/>
    </row>
    <row r="109" spans="1:7" ht="12" customHeight="1" x14ac:dyDescent="0.25">
      <c r="A109" s="58"/>
      <c r="B109" s="74" t="s">
        <v>53</v>
      </c>
      <c r="C109" s="55">
        <f>G86</f>
        <v>1800000</v>
      </c>
      <c r="D109" s="75">
        <f>(C109/C111)</f>
        <v>0.19261948893169892</v>
      </c>
      <c r="E109" s="56"/>
      <c r="F109" s="56"/>
      <c r="G109" s="115"/>
    </row>
    <row r="110" spans="1:7" ht="12" customHeight="1" x14ac:dyDescent="0.25">
      <c r="A110" s="58"/>
      <c r="B110" s="74" t="s">
        <v>54</v>
      </c>
      <c r="C110" s="55">
        <f>G89</f>
        <v>444992.80000000005</v>
      </c>
      <c r="D110" s="75">
        <f>(C110/C111)</f>
        <v>4.7619047619047623E-2</v>
      </c>
      <c r="E110" s="56"/>
      <c r="F110" s="56"/>
      <c r="G110" s="115"/>
    </row>
    <row r="111" spans="1:7" ht="12.75" customHeight="1" thickBot="1" x14ac:dyDescent="0.3">
      <c r="A111" s="58"/>
      <c r="B111" s="76" t="s">
        <v>55</v>
      </c>
      <c r="C111" s="77">
        <f>SUM(C105:C110)</f>
        <v>9344848.8000000007</v>
      </c>
      <c r="D111" s="78">
        <f>SUM(D105:D110)</f>
        <v>0.99999999999999989</v>
      </c>
      <c r="E111" s="56"/>
      <c r="F111" s="56"/>
      <c r="G111" s="115"/>
    </row>
    <row r="112" spans="1:7" ht="12" customHeight="1" x14ac:dyDescent="0.25">
      <c r="A112" s="58"/>
      <c r="B112" s="71"/>
      <c r="C112" s="59"/>
      <c r="D112" s="59"/>
      <c r="E112" s="59"/>
      <c r="F112" s="59"/>
      <c r="G112" s="115"/>
    </row>
    <row r="113" spans="1:7" ht="12.75" customHeight="1" thickBot="1" x14ac:dyDescent="0.3">
      <c r="A113" s="58"/>
      <c r="B113" s="72"/>
      <c r="C113" s="59"/>
      <c r="D113" s="59"/>
      <c r="E113" s="59"/>
      <c r="F113" s="59"/>
      <c r="G113" s="115"/>
    </row>
    <row r="114" spans="1:7" ht="12" customHeight="1" thickBot="1" x14ac:dyDescent="0.3">
      <c r="A114" s="58"/>
      <c r="B114" s="164" t="s">
        <v>91</v>
      </c>
      <c r="C114" s="165"/>
      <c r="D114" s="165"/>
      <c r="E114" s="166"/>
      <c r="F114" s="56"/>
      <c r="G114" s="115"/>
    </row>
    <row r="115" spans="1:7" ht="12" customHeight="1" x14ac:dyDescent="0.25">
      <c r="A115" s="58"/>
      <c r="B115" s="91" t="s">
        <v>89</v>
      </c>
      <c r="C115" s="131">
        <v>10000</v>
      </c>
      <c r="D115" s="131">
        <v>11500</v>
      </c>
      <c r="E115" s="131">
        <v>13000</v>
      </c>
      <c r="F115" s="90"/>
      <c r="G115" s="116"/>
    </row>
    <row r="116" spans="1:7" ht="12.75" customHeight="1" thickBot="1" x14ac:dyDescent="0.3">
      <c r="A116" s="58"/>
      <c r="B116" s="76" t="s">
        <v>90</v>
      </c>
      <c r="C116" s="77">
        <f>G90/C115</f>
        <v>934.48488000000009</v>
      </c>
      <c r="D116" s="77">
        <f>G90/D115</f>
        <v>812.595547826087</v>
      </c>
      <c r="E116" s="92">
        <f>(G90/E115)</f>
        <v>718.83452307692312</v>
      </c>
      <c r="F116" s="90"/>
      <c r="G116" s="116"/>
    </row>
    <row r="117" spans="1:7" ht="15.6" customHeight="1" x14ac:dyDescent="0.25">
      <c r="A117" s="58"/>
      <c r="B117" s="81" t="s">
        <v>56</v>
      </c>
      <c r="C117" s="57"/>
      <c r="D117" s="57"/>
      <c r="E117" s="57"/>
      <c r="F117" s="57"/>
      <c r="G117" s="117"/>
    </row>
  </sheetData>
  <mergeCells count="9">
    <mergeCell ref="B17:G17"/>
    <mergeCell ref="B103:C103"/>
    <mergeCell ref="B114:E114"/>
    <mergeCell ref="E9:F9"/>
    <mergeCell ref="E10:F10"/>
    <mergeCell ref="E11:F11"/>
    <mergeCell ref="E13:F13"/>
    <mergeCell ref="E14:F14"/>
    <mergeCell ref="E15:F15"/>
  </mergeCells>
  <pageMargins left="0.70866141732283472" right="0.70866141732283472" top="0.74803149606299213" bottom="0.74803149606299213" header="0.31496062992125984" footer="0.31496062992125984"/>
  <pageSetup paperSize="14" scale="87" fitToHeight="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 SANDIA</vt:lpstr>
      <vt:lpstr>' SANDIA'!Área_de_impresión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2022-06-16T21:38:25Z</cp:lastPrinted>
  <dcterms:created xsi:type="dcterms:W3CDTF">2020-11-27T12:49:26Z</dcterms:created>
  <dcterms:modified xsi:type="dcterms:W3CDTF">2022-06-16T21:38:26Z</dcterms:modified>
</cp:coreProperties>
</file>