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perez\DOCUMENTOS\Nora\deptofin\FICHAS 2022\SAN VICENTE\A JUNIO\"/>
    </mc:Choice>
  </mc:AlternateContent>
  <bookViews>
    <workbookView xWindow="-105" yWindow="-105" windowWidth="19425" windowHeight="10305"/>
  </bookViews>
  <sheets>
    <sheet name="sandia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" i="1" l="1"/>
  <c r="G59" i="1"/>
  <c r="G57" i="1"/>
  <c r="G72" i="1"/>
  <c r="G71" i="1"/>
  <c r="G70" i="1"/>
  <c r="G69" i="1"/>
  <c r="G64" i="1"/>
  <c r="G63" i="1"/>
  <c r="G62" i="1"/>
  <c r="G55" i="1"/>
  <c r="G53" i="1"/>
  <c r="G52" i="1"/>
  <c r="G50" i="1"/>
  <c r="G49" i="1"/>
  <c r="G48" i="1"/>
  <c r="G46" i="1"/>
  <c r="G41" i="1"/>
  <c r="G40" i="1"/>
  <c r="G39" i="1"/>
  <c r="G38" i="1"/>
  <c r="G37" i="1"/>
  <c r="G36" i="1"/>
  <c r="G31" i="1"/>
  <c r="G26" i="1"/>
  <c r="G25" i="1"/>
  <c r="G24" i="1"/>
  <c r="G23" i="1"/>
  <c r="G22" i="1"/>
  <c r="G21" i="1"/>
  <c r="G20" i="1"/>
  <c r="G27" i="1" l="1"/>
  <c r="G65" i="1"/>
  <c r="G78" i="1"/>
  <c r="G73" i="1" l="1"/>
  <c r="G42" i="1" l="1"/>
  <c r="C97" i="1" s="1"/>
  <c r="C98" i="1"/>
  <c r="C95" i="1" l="1"/>
  <c r="G32" i="1"/>
  <c r="G75" i="1" s="1"/>
  <c r="G76" i="1" s="1"/>
  <c r="G77" i="1" s="1"/>
  <c r="G79" i="1" s="1"/>
  <c r="C99" i="1"/>
  <c r="C96" i="1" l="1"/>
  <c r="C100" i="1" l="1"/>
  <c r="C101" i="1" s="1"/>
  <c r="D96" i="1" s="1"/>
  <c r="E106" i="1"/>
  <c r="D98" i="1" l="1"/>
  <c r="D97" i="1"/>
  <c r="D95" i="1"/>
  <c r="D99" i="1"/>
  <c r="C106" i="1"/>
  <c r="D106" i="1"/>
  <c r="D100" i="1"/>
  <c r="D101" i="1" l="1"/>
</calcChain>
</file>

<file path=xl/sharedStrings.xml><?xml version="1.0" encoding="utf-8"?>
<sst xmlns="http://schemas.openxmlformats.org/spreadsheetml/2006/main" count="193" uniqueCount="126">
  <si>
    <t>RUBRO O CULTIVO</t>
  </si>
  <si>
    <t>VARIEDAD</t>
  </si>
  <si>
    <t>FECHA ESTIMADA  PRECIO VENTA</t>
  </si>
  <si>
    <t>NIVEL TECNOLÓGICO</t>
  </si>
  <si>
    <t>Medio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</si>
  <si>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</si>
  <si>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</si>
  <si>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</si>
  <si>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</si>
  <si>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</si>
  <si>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</si>
  <si>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</si>
  <si>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</si>
  <si>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</si>
  <si>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</si>
  <si>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</si>
  <si>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</si>
  <si>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</si>
  <si>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</si>
  <si>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</si>
  <si>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</si>
  <si>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</si>
  <si>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</si>
  <si>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</si>
  <si>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</si>
  <si>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</si>
  <si>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</si>
  <si>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Aradura</t>
  </si>
  <si>
    <t>Subtotal Costo Maquinaria</t>
  </si>
  <si>
    <t>INSUMOS</t>
  </si>
  <si>
    <t>Insumos</t>
  </si>
  <si>
    <t>Unidad (Kg/l/u)</t>
  </si>
  <si>
    <t>Cantidad (Kg/l/u)</t>
  </si>
  <si>
    <t>FERTILIZANTES</t>
  </si>
  <si>
    <t>kg</t>
  </si>
  <si>
    <t>INSECTICIDAS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</si>
  <si>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</si>
  <si>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</si>
  <si>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</si>
  <si>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</si>
  <si>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</si>
  <si>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</si>
  <si>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</si>
  <si>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</si>
  <si>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</si>
  <si>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</si>
  <si>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</si>
  <si>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</si>
  <si>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</si>
  <si>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</si>
  <si>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</si>
  <si>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</si>
  <si>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</si>
  <si>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</si>
  <si>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</si>
  <si>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</si>
  <si>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</si>
  <si>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</si>
  <si>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</si>
  <si>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</si>
  <si>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</si>
  <si>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</si>
  <si>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San Vicente</t>
  </si>
  <si>
    <t>Todas</t>
  </si>
  <si>
    <t>Octubre</t>
  </si>
  <si>
    <t>Octubre - Noviembre</t>
  </si>
  <si>
    <t>Septiembre</t>
  </si>
  <si>
    <t>c/u</t>
  </si>
  <si>
    <t>Nitrato de potasio</t>
  </si>
  <si>
    <t>FUNGICIDAS</t>
  </si>
  <si>
    <t>lt</t>
  </si>
  <si>
    <t>Rendimiento (unid./hà)</t>
  </si>
  <si>
    <t>Costo unitario ($/unid.) (*)</t>
  </si>
  <si>
    <t>Septiembre - Octubre</t>
  </si>
  <si>
    <t>Flete</t>
  </si>
  <si>
    <t>Derecho de ingreso a la feria</t>
  </si>
  <si>
    <t>ESCENARIOS COSTO UNITARIO  ($/un.)</t>
  </si>
  <si>
    <t>RENDIMIENTO (un./Há.)</t>
  </si>
  <si>
    <t>PRECIO ESPERADO ($/un.)</t>
  </si>
  <si>
    <t>SANDIA</t>
  </si>
  <si>
    <t>Delta, Katira</t>
  </si>
  <si>
    <t xml:space="preserve">Enero - Febrero </t>
  </si>
  <si>
    <t>Lib. B. O´Higgins</t>
  </si>
  <si>
    <t>Mercado mayorista</t>
  </si>
  <si>
    <t>Enero - Febrero</t>
  </si>
  <si>
    <t>Heladas, lluvia</t>
  </si>
  <si>
    <t>Riego Pre-plantación</t>
  </si>
  <si>
    <t>Transplante</t>
  </si>
  <si>
    <t>Aplicación de fertilizante</t>
  </si>
  <si>
    <t>Riegos</t>
  </si>
  <si>
    <t>Septiembre - Diciembre</t>
  </si>
  <si>
    <t>Limpia manual</t>
  </si>
  <si>
    <t>Octubre - Diciembre</t>
  </si>
  <si>
    <t>Cosecha y carga</t>
  </si>
  <si>
    <t>Corrida de surco</t>
  </si>
  <si>
    <t>JA</t>
  </si>
  <si>
    <t>Rastraje</t>
  </si>
  <si>
    <t>Colocación de mulch</t>
  </si>
  <si>
    <t>Aplicación de pesticidas</t>
  </si>
  <si>
    <t>Melgadura y acequiadura</t>
  </si>
  <si>
    <t>Tractoelevador</t>
  </si>
  <si>
    <t>Mezcla hortalicera</t>
  </si>
  <si>
    <t>Urea granulada</t>
  </si>
  <si>
    <t xml:space="preserve">Septiembre - Noviembre </t>
  </si>
  <si>
    <t>HERBICIDAS</t>
  </si>
  <si>
    <t>Plástico para mulch</t>
  </si>
  <si>
    <t>Colmenas</t>
  </si>
  <si>
    <t>Enero-Febrero</t>
  </si>
  <si>
    <t>PLANTINES INJERTADOS</t>
  </si>
  <si>
    <t>NEMATICIDA</t>
  </si>
  <si>
    <t>Nemacur 240 CS</t>
  </si>
  <si>
    <t>octubre</t>
  </si>
  <si>
    <t>Trigard 75 wp</t>
  </si>
  <si>
    <t>Zero 5 ec</t>
  </si>
  <si>
    <t>Vertimec 0 18 ec</t>
  </si>
  <si>
    <t>Abono Foliar</t>
  </si>
  <si>
    <t>Frutaliv</t>
  </si>
  <si>
    <t>sept-nov</t>
  </si>
  <si>
    <t>Aliette 80% WP</t>
  </si>
  <si>
    <t>Nemastop</t>
  </si>
  <si>
    <t>Gramoxone Super</t>
  </si>
  <si>
    <t>6. Marco Plantación 3mtsx1 mts</t>
  </si>
  <si>
    <t>7. El  costo de la mano de obra incluye impuestos e  imposiciones</t>
  </si>
  <si>
    <t>8. Entrega en Lo Valledor</t>
  </si>
  <si>
    <t>9. Recomendación es solo referencial</t>
  </si>
  <si>
    <t>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</si>
</sst>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-;\-* #,##0.00_-;_-* &quot;-&quot;??_-;_-@_-"/>
    <numFmt numFmtId="165" formatCode="#,##0.0"/>
    <numFmt numFmtId="166" formatCode="&quot; &quot;* #,##0&quot;   &quot;;&quot;-&quot;* #,##0&quot;   &quot;;&quot; &quot;* &quot;-&quot;??&quot;   &quot;"/>
    <numFmt numFmtId="167" formatCode="&quot; &quot;* #,##0&quot; &quot;;&quot; &quot;* &quot;-&quot;#,##0&quot; &quot;;&quot; &quot;* &quot;- &quot;"/>
    <numFmt numFmtId="168" formatCode="&quot; &quot;* #,##0&quot; &quot;;&quot;-&quot;* #,##0&quot; &quot;;&quot; &quot;* &quot;-&quot;??&quot; &quot;"/>
  </numFmts>
  <fonts count="21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10"/>
      <color indexed="9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6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</borders>
  <cellStyleXfs count="3">
    <xf numFmtId="0" fontId="0" fillId="0" borderId="0" applyNumberFormat="0" applyFill="0" applyBorder="0" applyProtection="0"/>
    <xf numFmtId="0" fontId="18" fillId="0" borderId="22"/>
    <xf numFmtId="164" fontId="19" fillId="0" borderId="22" applyFont="0" applyFill="0" applyBorder="0" applyAlignment="0" applyProtection="0"/>
  </cellStyleXfs>
  <cellXfs count="139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49" fontId="1" fillId="3" borderId="5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horizontal="right"/>
    </xf>
    <xf numFmtId="0" fontId="2" fillId="2" borderId="7" xfId="0" applyFont="1" applyFill="1" applyBorder="1" applyAlignment="1"/>
    <xf numFmtId="3" fontId="2" fillId="2" borderId="6" xfId="0" applyNumberFormat="1" applyFont="1" applyFill="1" applyBorder="1" applyAlignment="1"/>
    <xf numFmtId="49" fontId="4" fillId="2" borderId="5" xfId="0" applyNumberFormat="1" applyFont="1" applyFill="1" applyBorder="1" applyAlignment="1">
      <alignment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 applyAlignment="1"/>
    <xf numFmtId="49" fontId="4" fillId="2" borderId="6" xfId="0" applyNumberFormat="1" applyFont="1" applyFill="1" applyBorder="1" applyAlignment="1">
      <alignment horizontal="right"/>
    </xf>
    <xf numFmtId="49" fontId="4" fillId="2" borderId="6" xfId="0" applyNumberFormat="1" applyFont="1" applyFill="1" applyBorder="1" applyAlignment="1">
      <alignment horizontal="right"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3" fontId="4" fillId="2" borderId="6" xfId="0" applyNumberFormat="1" applyFont="1" applyFill="1" applyBorder="1" applyAlignment="1">
      <alignment horizontal="right" wrapText="1"/>
    </xf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9" xfId="0" applyFont="1" applyFill="1" applyBorder="1" applyAlignment="1"/>
    <xf numFmtId="0" fontId="2" fillId="2" borderId="9" xfId="0" applyFont="1" applyFill="1" applyBorder="1" applyAlignment="1">
      <alignment horizontal="justify" wrapText="1"/>
    </xf>
    <xf numFmtId="0" fontId="0" fillId="2" borderId="10" xfId="0" applyFont="1" applyFill="1" applyBorder="1" applyAlignment="1"/>
    <xf numFmtId="0" fontId="2" fillId="2" borderId="11" xfId="0" applyFont="1" applyFill="1" applyBorder="1" applyAlignment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 applyAlignment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wrapText="1"/>
    </xf>
    <xf numFmtId="0" fontId="4" fillId="2" borderId="6" xfId="0" applyNumberFormat="1" applyFont="1" applyFill="1" applyBorder="1" applyAlignment="1">
      <alignment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7" fillId="3" borderId="6" xfId="0" applyNumberFormat="1" applyFont="1" applyFill="1" applyBorder="1" applyAlignment="1">
      <alignment vertical="center"/>
    </xf>
    <xf numFmtId="3" fontId="2" fillId="2" borderId="12" xfId="0" applyNumberFormat="1" applyFont="1" applyFill="1" applyBorder="1" applyAlignment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 wrapText="1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0" fontId="2" fillId="2" borderId="17" xfId="0" applyFont="1" applyFill="1" applyBorder="1" applyAlignment="1"/>
    <xf numFmtId="0" fontId="2" fillId="2" borderId="18" xfId="0" applyFont="1" applyFill="1" applyBorder="1" applyAlignment="1"/>
    <xf numFmtId="3" fontId="2" fillId="2" borderId="18" xfId="0" applyNumberFormat="1" applyFont="1" applyFill="1" applyBorder="1" applyAlignment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vertical="center"/>
    </xf>
    <xf numFmtId="3" fontId="7" fillId="3" borderId="15" xfId="0" applyNumberFormat="1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horizontal="center"/>
    </xf>
    <xf numFmtId="0" fontId="4" fillId="2" borderId="6" xfId="0" applyNumberFormat="1" applyFont="1" applyFill="1" applyBorder="1" applyAlignment="1"/>
    <xf numFmtId="3" fontId="4" fillId="2" borderId="6" xfId="0" applyNumberFormat="1" applyFont="1" applyFill="1" applyBorder="1" applyAlignment="1"/>
    <xf numFmtId="49" fontId="8" fillId="3" borderId="15" xfId="0" applyNumberFormat="1" applyFont="1" applyFill="1" applyBorder="1" applyAlignment="1">
      <alignment vertical="center"/>
    </xf>
    <xf numFmtId="0" fontId="8" fillId="3" borderId="15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vertical="center"/>
    </xf>
    <xf numFmtId="3" fontId="8" fillId="3" borderId="15" xfId="0" applyNumberFormat="1" applyFont="1" applyFill="1" applyBorder="1" applyAlignment="1">
      <alignment vertical="center"/>
    </xf>
    <xf numFmtId="0" fontId="2" fillId="2" borderId="18" xfId="0" applyFont="1" applyFill="1" applyBorder="1" applyAlignment="1">
      <alignment horizontal="center"/>
    </xf>
    <xf numFmtId="165" fontId="4" fillId="2" borderId="6" xfId="0" applyNumberFormat="1" applyFont="1" applyFill="1" applyBorder="1" applyAlignment="1"/>
    <xf numFmtId="49" fontId="8" fillId="3" borderId="19" xfId="0" applyNumberFormat="1" applyFont="1" applyFill="1" applyBorder="1" applyAlignment="1">
      <alignment vertical="center"/>
    </xf>
    <xf numFmtId="0" fontId="8" fillId="3" borderId="19" xfId="0" applyFont="1" applyFill="1" applyBorder="1" applyAlignment="1">
      <alignment horizontal="center" vertical="center"/>
    </xf>
    <xf numFmtId="0" fontId="8" fillId="3" borderId="19" xfId="0" applyFont="1" applyFill="1" applyBorder="1" applyAlignment="1">
      <alignment vertical="center"/>
    </xf>
    <xf numFmtId="3" fontId="8" fillId="3" borderId="19" xfId="0" applyNumberFormat="1" applyFont="1" applyFill="1" applyBorder="1" applyAlignment="1">
      <alignment vertic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0" fillId="2" borderId="20" xfId="0" applyFont="1" applyFill="1" applyBorder="1" applyAlignment="1"/>
    <xf numFmtId="0" fontId="14" fillId="7" borderId="22" xfId="0" applyFont="1" applyFill="1" applyBorder="1" applyAlignment="1"/>
    <xf numFmtId="49" fontId="12" fillId="8" borderId="23" xfId="0" applyNumberFormat="1" applyFont="1" applyFill="1" applyBorder="1" applyAlignment="1">
      <alignment vertical="center"/>
    </xf>
    <xf numFmtId="3" fontId="12" fillId="2" borderId="6" xfId="0" applyNumberFormat="1" applyFont="1" applyFill="1" applyBorder="1" applyAlignment="1">
      <alignment vertical="center"/>
    </xf>
    <xf numFmtId="167" fontId="12" fillId="2" borderId="6" xfId="0" applyNumberFormat="1" applyFont="1" applyFill="1" applyBorder="1" applyAlignment="1">
      <alignment vertical="center"/>
    </xf>
    <xf numFmtId="0" fontId="9" fillId="7" borderId="21" xfId="0" applyFont="1" applyFill="1" applyBorder="1" applyAlignment="1">
      <alignment vertical="center"/>
    </xf>
    <xf numFmtId="0" fontId="9" fillId="7" borderId="22" xfId="0" applyFont="1" applyFill="1" applyBorder="1" applyAlignment="1">
      <alignment vertical="center"/>
    </xf>
    <xf numFmtId="166" fontId="1" fillId="2" borderId="22" xfId="0" applyNumberFormat="1" applyFont="1" applyFill="1" applyBorder="1" applyAlignment="1">
      <alignment vertical="center"/>
    </xf>
    <xf numFmtId="166" fontId="16" fillId="2" borderId="22" xfId="0" applyNumberFormat="1" applyFont="1" applyFill="1" applyBorder="1" applyAlignment="1">
      <alignment vertical="center"/>
    </xf>
    <xf numFmtId="0" fontId="14" fillId="2" borderId="22" xfId="0" applyFont="1" applyFill="1" applyBorder="1" applyAlignment="1"/>
    <xf numFmtId="0" fontId="0" fillId="2" borderId="24" xfId="0" applyFont="1" applyFill="1" applyBorder="1" applyAlignment="1"/>
    <xf numFmtId="49" fontId="0" fillId="2" borderId="22" xfId="0" applyNumberFormat="1" applyFont="1" applyFill="1" applyBorder="1" applyAlignment="1">
      <alignment vertical="center"/>
    </xf>
    <xf numFmtId="0" fontId="9" fillId="2" borderId="22" xfId="0" applyFont="1" applyFill="1" applyBorder="1" applyAlignment="1">
      <alignment vertical="center"/>
    </xf>
    <xf numFmtId="0" fontId="2" fillId="2" borderId="25" xfId="0" applyFont="1" applyFill="1" applyBorder="1" applyAlignment="1"/>
    <xf numFmtId="3" fontId="2" fillId="2" borderId="25" xfId="0" applyNumberFormat="1" applyFont="1" applyFill="1" applyBorder="1" applyAlignment="1"/>
    <xf numFmtId="49" fontId="1" fillId="5" borderId="26" xfId="0" applyNumberFormat="1" applyFont="1" applyFill="1" applyBorder="1" applyAlignment="1">
      <alignment vertical="center"/>
    </xf>
    <xf numFmtId="0" fontId="1" fillId="5" borderId="27" xfId="0" applyFont="1" applyFill="1" applyBorder="1" applyAlignment="1">
      <alignment vertical="center"/>
    </xf>
    <xf numFmtId="49" fontId="1" fillId="3" borderId="29" xfId="0" applyNumberFormat="1" applyFont="1" applyFill="1" applyBorder="1" applyAlignment="1">
      <alignment vertical="center"/>
    </xf>
    <xf numFmtId="49" fontId="1" fillId="5" borderId="29" xfId="0" applyNumberFormat="1" applyFont="1" applyFill="1" applyBorder="1" applyAlignment="1">
      <alignment vertical="center"/>
    </xf>
    <xf numFmtId="49" fontId="1" fillId="5" borderId="31" xfId="0" applyNumberFormat="1" applyFont="1" applyFill="1" applyBorder="1" applyAlignment="1">
      <alignment vertical="center"/>
    </xf>
    <xf numFmtId="0" fontId="9" fillId="5" borderId="32" xfId="0" applyFont="1" applyFill="1" applyBorder="1" applyAlignment="1">
      <alignment vertical="center"/>
    </xf>
    <xf numFmtId="0" fontId="0" fillId="2" borderId="22" xfId="0" applyFont="1" applyFill="1" applyBorder="1" applyAlignment="1">
      <alignment vertical="center"/>
    </xf>
    <xf numFmtId="0" fontId="15" fillId="2" borderId="22" xfId="0" applyFont="1" applyFill="1" applyBorder="1" applyAlignment="1">
      <alignment vertical="center"/>
    </xf>
    <xf numFmtId="49" fontId="12" fillId="8" borderId="34" xfId="0" applyNumberFormat="1" applyFont="1" applyFill="1" applyBorder="1" applyAlignment="1">
      <alignment vertical="center"/>
    </xf>
    <xf numFmtId="49" fontId="14" fillId="8" borderId="35" xfId="0" applyNumberFormat="1" applyFont="1" applyFill="1" applyBorder="1" applyAlignment="1"/>
    <xf numFmtId="49" fontId="12" fillId="2" borderId="36" xfId="0" applyNumberFormat="1" applyFont="1" applyFill="1" applyBorder="1" applyAlignment="1">
      <alignment vertical="center"/>
    </xf>
    <xf numFmtId="9" fontId="14" fillId="2" borderId="37" xfId="0" applyNumberFormat="1" applyFont="1" applyFill="1" applyBorder="1" applyAlignment="1"/>
    <xf numFmtId="49" fontId="12" fillId="8" borderId="38" xfId="0" applyNumberFormat="1" applyFont="1" applyFill="1" applyBorder="1" applyAlignment="1">
      <alignment vertical="center"/>
    </xf>
    <xf numFmtId="167" fontId="12" fillId="8" borderId="39" xfId="0" applyNumberFormat="1" applyFont="1" applyFill="1" applyBorder="1" applyAlignment="1">
      <alignment vertical="center"/>
    </xf>
    <xf numFmtId="9" fontId="12" fillId="8" borderId="40" xfId="0" applyNumberFormat="1" applyFont="1" applyFill="1" applyBorder="1" applyAlignment="1">
      <alignment vertical="center"/>
    </xf>
    <xf numFmtId="0" fontId="14" fillId="9" borderId="43" xfId="0" applyFont="1" applyFill="1" applyBorder="1" applyAlignment="1"/>
    <xf numFmtId="0" fontId="14" fillId="2" borderId="22" xfId="0" applyFont="1" applyFill="1" applyBorder="1" applyAlignment="1">
      <alignment vertical="center"/>
    </xf>
    <xf numFmtId="49" fontId="14" fillId="2" borderId="22" xfId="0" applyNumberFormat="1" applyFont="1" applyFill="1" applyBorder="1" applyAlignment="1">
      <alignment vertical="center"/>
    </xf>
    <xf numFmtId="49" fontId="12" fillId="2" borderId="44" xfId="0" applyNumberFormat="1" applyFont="1" applyFill="1" applyBorder="1" applyAlignment="1">
      <alignment vertical="center"/>
    </xf>
    <xf numFmtId="0" fontId="14" fillId="2" borderId="45" xfId="0" applyFont="1" applyFill="1" applyBorder="1" applyAlignment="1"/>
    <xf numFmtId="0" fontId="14" fillId="2" borderId="46" xfId="0" applyFont="1" applyFill="1" applyBorder="1" applyAlignment="1"/>
    <xf numFmtId="49" fontId="14" fillId="2" borderId="47" xfId="0" applyNumberFormat="1" applyFont="1" applyFill="1" applyBorder="1" applyAlignment="1">
      <alignment vertical="center"/>
    </xf>
    <xf numFmtId="0" fontId="14" fillId="2" borderId="48" xfId="0" applyFont="1" applyFill="1" applyBorder="1" applyAlignment="1"/>
    <xf numFmtId="49" fontId="14" fillId="2" borderId="49" xfId="0" applyNumberFormat="1" applyFont="1" applyFill="1" applyBorder="1" applyAlignment="1">
      <alignment vertical="center"/>
    </xf>
    <xf numFmtId="0" fontId="14" fillId="2" borderId="50" xfId="0" applyFont="1" applyFill="1" applyBorder="1" applyAlignment="1"/>
    <xf numFmtId="0" fontId="14" fillId="2" borderId="51" xfId="0" applyFont="1" applyFill="1" applyBorder="1" applyAlignment="1"/>
    <xf numFmtId="0" fontId="12" fillId="7" borderId="22" xfId="0" applyFont="1" applyFill="1" applyBorder="1" applyAlignment="1">
      <alignment vertical="center"/>
    </xf>
    <xf numFmtId="0" fontId="9" fillId="9" borderId="21" xfId="0" applyFont="1" applyFill="1" applyBorder="1" applyAlignment="1">
      <alignment vertical="center"/>
    </xf>
    <xf numFmtId="49" fontId="17" fillId="9" borderId="22" xfId="0" applyNumberFormat="1" applyFont="1" applyFill="1" applyBorder="1" applyAlignment="1">
      <alignment vertical="center"/>
    </xf>
    <xf numFmtId="0" fontId="9" fillId="9" borderId="22" xfId="0" applyFont="1" applyFill="1" applyBorder="1" applyAlignment="1">
      <alignment vertical="center"/>
    </xf>
    <xf numFmtId="0" fontId="9" fillId="9" borderId="52" xfId="0" applyFont="1" applyFill="1" applyBorder="1" applyAlignment="1">
      <alignment vertical="center"/>
    </xf>
    <xf numFmtId="49" fontId="12" fillId="8" borderId="53" xfId="0" applyNumberFormat="1" applyFont="1" applyFill="1" applyBorder="1" applyAlignment="1">
      <alignment vertical="center"/>
    </xf>
    <xf numFmtId="167" fontId="12" fillId="8" borderId="40" xfId="0" applyNumberFormat="1" applyFont="1" applyFill="1" applyBorder="1" applyAlignment="1">
      <alignment vertical="center"/>
    </xf>
    <xf numFmtId="3" fontId="12" fillId="8" borderId="54" xfId="0" applyNumberFormat="1" applyFont="1" applyFill="1" applyBorder="1" applyAlignment="1">
      <alignment vertical="center"/>
    </xf>
    <xf numFmtId="3" fontId="12" fillId="8" borderId="55" xfId="0" applyNumberFormat="1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 applyAlignment="1"/>
    <xf numFmtId="49" fontId="4" fillId="2" borderId="6" xfId="0" applyNumberFormat="1" applyFont="1" applyFill="1" applyBorder="1" applyAlignment="1"/>
    <xf numFmtId="168" fontId="4" fillId="2" borderId="6" xfId="0" applyNumberFormat="1" applyFont="1" applyFill="1" applyBorder="1" applyAlignment="1"/>
    <xf numFmtId="49" fontId="17" fillId="9" borderId="41" xfId="0" applyNumberFormat="1" applyFont="1" applyFill="1" applyBorder="1" applyAlignment="1">
      <alignment vertical="center"/>
    </xf>
    <xf numFmtId="0" fontId="12" fillId="9" borderId="42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166" fontId="20" fillId="5" borderId="28" xfId="0" applyNumberFormat="1" applyFont="1" applyFill="1" applyBorder="1" applyAlignment="1">
      <alignment vertical="center"/>
    </xf>
    <xf numFmtId="166" fontId="20" fillId="3" borderId="30" xfId="0" applyNumberFormat="1" applyFont="1" applyFill="1" applyBorder="1" applyAlignment="1">
      <alignment vertical="center"/>
    </xf>
    <xf numFmtId="166" fontId="20" fillId="5" borderId="30" xfId="0" applyNumberFormat="1" applyFont="1" applyFill="1" applyBorder="1" applyAlignment="1">
      <alignment vertical="center"/>
    </xf>
    <xf numFmtId="166" fontId="20" fillId="6" borderId="33" xfId="0" applyNumberFormat="1" applyFont="1" applyFill="1" applyBorder="1" applyAlignment="1">
      <alignment vertical="center"/>
    </xf>
  </cellXfs>
  <cellStyles count="3">
    <cellStyle name="Millares 5" xfId="2"/>
    <cellStyle name="Normal" xfId="0" builtinId="0"/>
    <cellStyle name="Normal 4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7</xdr:col>
      <xdr:colOff>7938</xdr:colOff>
      <xdr:row>6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3688" y="190500"/>
          <a:ext cx="56832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P107"/>
  <sheetViews>
    <sheetView showGridLines="0" tabSelected="1" zoomScale="172" zoomScaleNormal="172" workbookViewId="0">
      <selection activeCell="C15" sqref="C15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18.570312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8" width="7.85546875" style="1" customWidth="1"/>
    <col min="9" max="224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2"/>
    </row>
    <row r="2" spans="1:7" ht="15" customHeight="1" x14ac:dyDescent="0.25">
      <c r="A2" s="2"/>
      <c r="B2" s="2"/>
      <c r="C2" s="2"/>
      <c r="D2" s="2"/>
      <c r="E2" s="2"/>
      <c r="F2" s="2"/>
      <c r="G2" s="2"/>
    </row>
    <row r="3" spans="1:7" ht="15" customHeight="1" x14ac:dyDescent="0.25">
      <c r="A3" s="2"/>
      <c r="B3" s="2"/>
      <c r="C3" s="2"/>
      <c r="D3" s="2"/>
      <c r="E3" s="2"/>
      <c r="F3" s="2"/>
      <c r="G3" s="2"/>
    </row>
    <row r="4" spans="1:7" ht="15" customHeight="1" x14ac:dyDescent="0.25">
      <c r="A4" s="2"/>
      <c r="B4" s="2"/>
      <c r="C4" s="2"/>
      <c r="D4" s="2"/>
      <c r="E4" s="2"/>
      <c r="F4" s="2"/>
      <c r="G4" s="2"/>
    </row>
    <row r="5" spans="1:7" ht="15" customHeight="1" x14ac:dyDescent="0.25">
      <c r="A5" s="2"/>
      <c r="B5" s="2"/>
      <c r="C5" s="2"/>
      <c r="D5" s="2"/>
      <c r="E5" s="2"/>
      <c r="F5" s="2"/>
      <c r="G5" s="2"/>
    </row>
    <row r="6" spans="1:7" ht="15" customHeight="1" x14ac:dyDescent="0.25">
      <c r="A6" s="2"/>
      <c r="B6" s="2"/>
      <c r="C6" s="2"/>
      <c r="D6" s="2"/>
      <c r="E6" s="2"/>
      <c r="F6" s="2"/>
      <c r="G6" s="2"/>
    </row>
    <row r="7" spans="1:7" ht="15" customHeight="1" x14ac:dyDescent="0.25">
      <c r="A7" s="2"/>
      <c r="B7" s="3"/>
      <c r="C7" s="4"/>
      <c r="D7" s="2"/>
      <c r="E7" s="4"/>
      <c r="F7" s="4"/>
      <c r="G7" s="4"/>
    </row>
    <row r="8" spans="1:7" ht="12" customHeight="1" x14ac:dyDescent="0.25">
      <c r="A8" s="5"/>
      <c r="B8" s="6" t="s">
        <v>0</v>
      </c>
      <c r="C8" s="7" t="s">
        <v>79</v>
      </c>
      <c r="D8" s="8"/>
      <c r="E8" s="129" t="s">
        <v>77</v>
      </c>
      <c r="F8" s="130"/>
      <c r="G8" s="9">
        <v>11000</v>
      </c>
    </row>
    <row r="9" spans="1:7" ht="15" x14ac:dyDescent="0.25">
      <c r="A9" s="5"/>
      <c r="B9" s="10" t="s">
        <v>1</v>
      </c>
      <c r="C9" s="11" t="s">
        <v>80</v>
      </c>
      <c r="D9" s="12"/>
      <c r="E9" s="127" t="s">
        <v>2</v>
      </c>
      <c r="F9" s="128"/>
      <c r="G9" s="13" t="s">
        <v>81</v>
      </c>
    </row>
    <row r="10" spans="1:7" ht="15" x14ac:dyDescent="0.25">
      <c r="A10" s="5"/>
      <c r="B10" s="10" t="s">
        <v>3</v>
      </c>
      <c r="C10" s="11" t="s">
        <v>4</v>
      </c>
      <c r="D10" s="12"/>
      <c r="E10" s="127" t="s">
        <v>78</v>
      </c>
      <c r="F10" s="128"/>
      <c r="G10" s="124">
        <v>1100</v>
      </c>
    </row>
    <row r="11" spans="1:7" ht="11.25" customHeight="1" x14ac:dyDescent="0.25">
      <c r="A11" s="5"/>
      <c r="B11" s="10" t="s">
        <v>5</v>
      </c>
      <c r="C11" s="11" t="s">
        <v>82</v>
      </c>
      <c r="D11" s="12"/>
      <c r="E11" s="15" t="s">
        <v>6</v>
      </c>
      <c r="F11" s="16"/>
      <c r="G11" s="17">
        <f>G8*G10</f>
        <v>12100000</v>
      </c>
    </row>
    <row r="12" spans="1:7" ht="11.25" customHeight="1" x14ac:dyDescent="0.25">
      <c r="A12" s="5"/>
      <c r="B12" s="10" t="s">
        <v>7</v>
      </c>
      <c r="C12" s="11" t="s">
        <v>62</v>
      </c>
      <c r="D12" s="12"/>
      <c r="E12" s="127" t="s">
        <v>8</v>
      </c>
      <c r="F12" s="128"/>
      <c r="G12" s="13" t="s">
        <v>83</v>
      </c>
    </row>
    <row r="13" spans="1:7" ht="13.5" customHeight="1" x14ac:dyDescent="0.25">
      <c r="A13" s="5"/>
      <c r="B13" s="10" t="s">
        <v>9</v>
      </c>
      <c r="C13" s="11" t="s">
        <v>63</v>
      </c>
      <c r="D13" s="12"/>
      <c r="E13" s="127" t="s">
        <v>10</v>
      </c>
      <c r="F13" s="128"/>
      <c r="G13" s="13" t="s">
        <v>84</v>
      </c>
    </row>
    <row r="14" spans="1:7" ht="15" x14ac:dyDescent="0.25">
      <c r="A14" s="5"/>
      <c r="B14" s="10" t="s">
        <v>11</v>
      </c>
      <c r="C14" s="11" t="s">
        <v>125</v>
      </c>
      <c r="D14" s="12"/>
      <c r="E14" s="131" t="s">
        <v>12</v>
      </c>
      <c r="F14" s="132"/>
      <c r="G14" s="14" t="s">
        <v>85</v>
      </c>
    </row>
    <row r="15" spans="1:7" ht="12" customHeight="1" x14ac:dyDescent="0.25">
      <c r="A15" s="2"/>
      <c r="B15" s="18"/>
      <c r="C15" s="19"/>
      <c r="D15" s="20"/>
      <c r="E15" s="21"/>
      <c r="F15" s="21"/>
      <c r="G15" s="22"/>
    </row>
    <row r="16" spans="1:7" ht="12" customHeight="1" x14ac:dyDescent="0.25">
      <c r="A16" s="23"/>
      <c r="B16" s="133" t="s">
        <v>13</v>
      </c>
      <c r="C16" s="134"/>
      <c r="D16" s="134"/>
      <c r="E16" s="134"/>
      <c r="F16" s="134"/>
      <c r="G16" s="134"/>
    </row>
    <row r="17" spans="1:7" ht="12" customHeight="1" x14ac:dyDescent="0.25">
      <c r="A17" s="2"/>
      <c r="B17" s="24"/>
      <c r="C17" s="25"/>
      <c r="D17" s="25"/>
      <c r="E17" s="25"/>
      <c r="F17" s="26"/>
      <c r="G17" s="26"/>
    </row>
    <row r="18" spans="1:7" ht="12" customHeight="1" x14ac:dyDescent="0.25">
      <c r="A18" s="5"/>
      <c r="B18" s="27" t="s">
        <v>14</v>
      </c>
      <c r="C18" s="28"/>
      <c r="D18" s="29"/>
      <c r="E18" s="29"/>
      <c r="F18" s="29"/>
      <c r="G18" s="29"/>
    </row>
    <row r="19" spans="1:7" ht="24" customHeight="1" x14ac:dyDescent="0.25">
      <c r="A19" s="23"/>
      <c r="B19" s="30" t="s">
        <v>15</v>
      </c>
      <c r="C19" s="30" t="s">
        <v>16</v>
      </c>
      <c r="D19" s="30" t="s">
        <v>17</v>
      </c>
      <c r="E19" s="30" t="s">
        <v>18</v>
      </c>
      <c r="F19" s="30" t="s">
        <v>19</v>
      </c>
      <c r="G19" s="30" t="s">
        <v>20</v>
      </c>
    </row>
    <row r="20" spans="1:7" ht="12.75" customHeight="1" x14ac:dyDescent="0.25">
      <c r="A20" s="23"/>
      <c r="B20" s="121" t="s">
        <v>86</v>
      </c>
      <c r="C20" s="31" t="s">
        <v>21</v>
      </c>
      <c r="D20" s="32">
        <v>1</v>
      </c>
      <c r="E20" s="121" t="s">
        <v>66</v>
      </c>
      <c r="F20" s="17">
        <v>25000</v>
      </c>
      <c r="G20" s="17">
        <f t="shared" ref="G20:G26" si="0">F20*D20</f>
        <v>25000</v>
      </c>
    </row>
    <row r="21" spans="1:7" ht="15" x14ac:dyDescent="0.25">
      <c r="A21" s="23"/>
      <c r="B21" s="121" t="s">
        <v>87</v>
      </c>
      <c r="C21" s="31" t="s">
        <v>21</v>
      </c>
      <c r="D21" s="32">
        <v>5</v>
      </c>
      <c r="E21" s="121" t="s">
        <v>73</v>
      </c>
      <c r="F21" s="17">
        <v>25000</v>
      </c>
      <c r="G21" s="17">
        <f t="shared" si="0"/>
        <v>125000</v>
      </c>
    </row>
    <row r="22" spans="1:7" ht="12.75" customHeight="1" x14ac:dyDescent="0.25">
      <c r="A22" s="23"/>
      <c r="B22" s="121" t="s">
        <v>88</v>
      </c>
      <c r="C22" s="31" t="s">
        <v>21</v>
      </c>
      <c r="D22" s="32">
        <v>1</v>
      </c>
      <c r="E22" s="121" t="s">
        <v>73</v>
      </c>
      <c r="F22" s="17">
        <v>25000</v>
      </c>
      <c r="G22" s="17">
        <f t="shared" si="0"/>
        <v>25000</v>
      </c>
    </row>
    <row r="23" spans="1:7" ht="12.75" customHeight="1" x14ac:dyDescent="0.25">
      <c r="A23" s="23"/>
      <c r="B23" s="121" t="s">
        <v>89</v>
      </c>
      <c r="C23" s="31" t="s">
        <v>21</v>
      </c>
      <c r="D23" s="32">
        <v>8</v>
      </c>
      <c r="E23" s="121" t="s">
        <v>90</v>
      </c>
      <c r="F23" s="17">
        <v>25000</v>
      </c>
      <c r="G23" s="17">
        <f t="shared" si="0"/>
        <v>200000</v>
      </c>
    </row>
    <row r="24" spans="1:7" ht="12" customHeight="1" x14ac:dyDescent="0.25">
      <c r="A24" s="2"/>
      <c r="B24" s="121" t="s">
        <v>91</v>
      </c>
      <c r="C24" s="31" t="s">
        <v>21</v>
      </c>
      <c r="D24" s="32">
        <v>5</v>
      </c>
      <c r="E24" s="121" t="s">
        <v>65</v>
      </c>
      <c r="F24" s="17">
        <v>25000</v>
      </c>
      <c r="G24" s="17">
        <f t="shared" si="0"/>
        <v>125000</v>
      </c>
    </row>
    <row r="25" spans="1:7" ht="12" customHeight="1" x14ac:dyDescent="0.25">
      <c r="A25" s="5"/>
      <c r="B25" s="121" t="s">
        <v>88</v>
      </c>
      <c r="C25" s="31" t="s">
        <v>21</v>
      </c>
      <c r="D25" s="32">
        <v>2</v>
      </c>
      <c r="E25" s="121" t="s">
        <v>92</v>
      </c>
      <c r="F25" s="17">
        <v>25000</v>
      </c>
      <c r="G25" s="17">
        <f t="shared" si="0"/>
        <v>50000</v>
      </c>
    </row>
    <row r="26" spans="1:7" ht="15" x14ac:dyDescent="0.25">
      <c r="A26" s="5"/>
      <c r="B26" s="121" t="s">
        <v>93</v>
      </c>
      <c r="C26" s="31" t="s">
        <v>21</v>
      </c>
      <c r="D26" s="32">
        <v>50</v>
      </c>
      <c r="E26" s="121" t="s">
        <v>84</v>
      </c>
      <c r="F26" s="17">
        <v>25000</v>
      </c>
      <c r="G26" s="17">
        <f t="shared" si="0"/>
        <v>1250000</v>
      </c>
    </row>
    <row r="27" spans="1:7" ht="12" customHeight="1" x14ac:dyDescent="0.25">
      <c r="A27" s="5"/>
      <c r="B27" s="33" t="s">
        <v>22</v>
      </c>
      <c r="C27" s="34"/>
      <c r="D27" s="34"/>
      <c r="E27" s="34"/>
      <c r="F27" s="35"/>
      <c r="G27" s="36">
        <f>SUM(G20:G26)</f>
        <v>1800000</v>
      </c>
    </row>
    <row r="28" spans="1:7" ht="12" customHeight="1" x14ac:dyDescent="0.25">
      <c r="A28" s="5"/>
      <c r="B28" s="24"/>
      <c r="C28" s="26"/>
      <c r="D28" s="26"/>
      <c r="E28" s="26"/>
      <c r="F28" s="37"/>
      <c r="G28" s="37"/>
    </row>
    <row r="29" spans="1:7" ht="12" customHeight="1" x14ac:dyDescent="0.25">
      <c r="A29" s="2"/>
      <c r="B29" s="38" t="s">
        <v>23</v>
      </c>
      <c r="C29" s="39"/>
      <c r="D29" s="40"/>
      <c r="E29" s="40"/>
      <c r="F29" s="41"/>
      <c r="G29" s="41"/>
    </row>
    <row r="30" spans="1:7" ht="12" customHeight="1" x14ac:dyDescent="0.25">
      <c r="A30" s="5"/>
      <c r="B30" s="42" t="s">
        <v>15</v>
      </c>
      <c r="C30" s="43" t="s">
        <v>16</v>
      </c>
      <c r="D30" s="43" t="s">
        <v>17</v>
      </c>
      <c r="E30" s="42" t="s">
        <v>18</v>
      </c>
      <c r="F30" s="43" t="s">
        <v>19</v>
      </c>
      <c r="G30" s="42" t="s">
        <v>20</v>
      </c>
    </row>
    <row r="31" spans="1:7" ht="15" x14ac:dyDescent="0.25">
      <c r="A31" s="5"/>
      <c r="B31" s="121" t="s">
        <v>94</v>
      </c>
      <c r="C31" s="31" t="s">
        <v>95</v>
      </c>
      <c r="D31" s="32">
        <v>3</v>
      </c>
      <c r="E31" s="121" t="s">
        <v>64</v>
      </c>
      <c r="F31" s="17">
        <v>60000</v>
      </c>
      <c r="G31" s="17">
        <f t="shared" ref="G31" si="1">F31*D31</f>
        <v>180000</v>
      </c>
    </row>
    <row r="32" spans="1:7" ht="12.75" customHeight="1" x14ac:dyDescent="0.25">
      <c r="A32" s="23"/>
      <c r="B32" s="44" t="s">
        <v>24</v>
      </c>
      <c r="C32" s="45"/>
      <c r="D32" s="45"/>
      <c r="E32" s="45"/>
      <c r="F32" s="46"/>
      <c r="G32" s="36">
        <f>SUM(G31)</f>
        <v>180000</v>
      </c>
    </row>
    <row r="33" spans="1:7" ht="12.75" customHeight="1" x14ac:dyDescent="0.25">
      <c r="A33" s="23"/>
      <c r="B33" s="47"/>
      <c r="C33" s="48"/>
      <c r="D33" s="48"/>
      <c r="E33" s="48"/>
      <c r="F33" s="49"/>
      <c r="G33" s="49"/>
    </row>
    <row r="34" spans="1:7" ht="12.75" customHeight="1" x14ac:dyDescent="0.25">
      <c r="A34" s="23"/>
      <c r="B34" s="38" t="s">
        <v>25</v>
      </c>
      <c r="C34" s="39"/>
      <c r="D34" s="40"/>
      <c r="E34" s="40"/>
      <c r="F34" s="41"/>
      <c r="G34" s="41"/>
    </row>
    <row r="35" spans="1:7" ht="24" x14ac:dyDescent="0.25">
      <c r="A35" s="23"/>
      <c r="B35" s="50" t="s">
        <v>15</v>
      </c>
      <c r="C35" s="50" t="s">
        <v>16</v>
      </c>
      <c r="D35" s="50" t="s">
        <v>17</v>
      </c>
      <c r="E35" s="50" t="s">
        <v>18</v>
      </c>
      <c r="F35" s="51" t="s">
        <v>19</v>
      </c>
      <c r="G35" s="50" t="s">
        <v>20</v>
      </c>
    </row>
    <row r="36" spans="1:7" ht="12.75" customHeight="1" x14ac:dyDescent="0.25">
      <c r="A36" s="23"/>
      <c r="B36" s="121" t="s">
        <v>27</v>
      </c>
      <c r="C36" s="31" t="s">
        <v>26</v>
      </c>
      <c r="D36" s="32">
        <v>0.4</v>
      </c>
      <c r="E36" s="14" t="s">
        <v>66</v>
      </c>
      <c r="F36" s="17">
        <v>237500</v>
      </c>
      <c r="G36" s="17">
        <f t="shared" ref="G36:G41" si="2">+F36*D36</f>
        <v>95000</v>
      </c>
    </row>
    <row r="37" spans="1:7" ht="12.75" customHeight="1" x14ac:dyDescent="0.25">
      <c r="A37" s="23"/>
      <c r="B37" s="121" t="s">
        <v>96</v>
      </c>
      <c r="C37" s="31" t="s">
        <v>26</v>
      </c>
      <c r="D37" s="32">
        <v>0.4</v>
      </c>
      <c r="E37" s="14" t="s">
        <v>66</v>
      </c>
      <c r="F37" s="17">
        <v>150000</v>
      </c>
      <c r="G37" s="17">
        <f t="shared" si="2"/>
        <v>60000</v>
      </c>
    </row>
    <row r="38" spans="1:7" ht="15" x14ac:dyDescent="0.25">
      <c r="A38" s="23"/>
      <c r="B38" s="121" t="s">
        <v>97</v>
      </c>
      <c r="C38" s="31" t="s">
        <v>26</v>
      </c>
      <c r="D38" s="32">
        <v>1</v>
      </c>
      <c r="E38" s="14" t="s">
        <v>66</v>
      </c>
      <c r="F38" s="17">
        <v>60000</v>
      </c>
      <c r="G38" s="17">
        <f t="shared" si="2"/>
        <v>60000</v>
      </c>
    </row>
    <row r="39" spans="1:7" ht="12.75" customHeight="1" x14ac:dyDescent="0.25">
      <c r="A39" s="23"/>
      <c r="B39" s="121" t="s">
        <v>98</v>
      </c>
      <c r="C39" s="31" t="s">
        <v>26</v>
      </c>
      <c r="D39" s="32">
        <v>7</v>
      </c>
      <c r="E39" s="14" t="s">
        <v>90</v>
      </c>
      <c r="F39" s="17">
        <v>30000</v>
      </c>
      <c r="G39" s="17">
        <f t="shared" si="2"/>
        <v>210000</v>
      </c>
    </row>
    <row r="40" spans="1:7" ht="15" x14ac:dyDescent="0.25">
      <c r="A40" s="23"/>
      <c r="B40" s="121" t="s">
        <v>99</v>
      </c>
      <c r="C40" s="31" t="s">
        <v>26</v>
      </c>
      <c r="D40" s="32">
        <v>12</v>
      </c>
      <c r="E40" s="14" t="s">
        <v>66</v>
      </c>
      <c r="F40" s="17">
        <v>18000</v>
      </c>
      <c r="G40" s="17">
        <f t="shared" si="2"/>
        <v>216000</v>
      </c>
    </row>
    <row r="41" spans="1:7" ht="12.75" customHeight="1" x14ac:dyDescent="0.25">
      <c r="A41" s="23"/>
      <c r="B41" s="121" t="s">
        <v>100</v>
      </c>
      <c r="C41" s="31" t="s">
        <v>26</v>
      </c>
      <c r="D41" s="32">
        <v>1</v>
      </c>
      <c r="E41" s="14" t="s">
        <v>84</v>
      </c>
      <c r="F41" s="17">
        <v>160000</v>
      </c>
      <c r="G41" s="17">
        <f t="shared" si="2"/>
        <v>160000</v>
      </c>
    </row>
    <row r="42" spans="1:7" ht="12.75" customHeight="1" x14ac:dyDescent="0.25">
      <c r="A42" s="23"/>
      <c r="B42" s="52" t="s">
        <v>28</v>
      </c>
      <c r="C42" s="53"/>
      <c r="D42" s="53"/>
      <c r="E42" s="53"/>
      <c r="F42" s="54"/>
      <c r="G42" s="55">
        <f>SUM(G36:G41)</f>
        <v>801000</v>
      </c>
    </row>
    <row r="43" spans="1:7" ht="12.75" customHeight="1" x14ac:dyDescent="0.25">
      <c r="A43" s="23"/>
      <c r="B43" s="47"/>
      <c r="C43" s="48"/>
      <c r="D43" s="48"/>
      <c r="E43" s="48"/>
      <c r="F43" s="49"/>
      <c r="G43" s="49"/>
    </row>
    <row r="44" spans="1:7" ht="25.5" customHeight="1" x14ac:dyDescent="0.25">
      <c r="A44" s="23"/>
      <c r="B44" s="38" t="s">
        <v>29</v>
      </c>
      <c r="C44" s="39"/>
      <c r="D44" s="40"/>
      <c r="E44" s="40"/>
      <c r="F44" s="41"/>
      <c r="G44" s="41"/>
    </row>
    <row r="45" spans="1:7" ht="24" x14ac:dyDescent="0.25">
      <c r="A45" s="23"/>
      <c r="B45" s="51" t="s">
        <v>30</v>
      </c>
      <c r="C45" s="51" t="s">
        <v>31</v>
      </c>
      <c r="D45" s="51" t="s">
        <v>32</v>
      </c>
      <c r="E45" s="51" t="s">
        <v>18</v>
      </c>
      <c r="F45" s="51" t="s">
        <v>19</v>
      </c>
      <c r="G45" s="51" t="s">
        <v>20</v>
      </c>
    </row>
    <row r="46" spans="1:7" ht="12.75" customHeight="1" x14ac:dyDescent="0.25">
      <c r="A46" s="5"/>
      <c r="B46" s="122" t="s">
        <v>108</v>
      </c>
      <c r="C46" s="56" t="s">
        <v>67</v>
      </c>
      <c r="D46" s="57">
        <v>4000</v>
      </c>
      <c r="E46" s="56" t="s">
        <v>73</v>
      </c>
      <c r="F46" s="58">
        <v>680</v>
      </c>
      <c r="G46" s="58">
        <f>+D46*F46</f>
        <v>2720000</v>
      </c>
    </row>
    <row r="47" spans="1:7" ht="12" customHeight="1" x14ac:dyDescent="0.25">
      <c r="A47" s="2"/>
      <c r="B47" s="122" t="s">
        <v>33</v>
      </c>
      <c r="C47" s="56"/>
      <c r="D47" s="57"/>
      <c r="E47" s="56"/>
      <c r="F47" s="58"/>
      <c r="G47" s="58"/>
    </row>
    <row r="48" spans="1:7" ht="12" customHeight="1" x14ac:dyDescent="0.25">
      <c r="A48" s="5"/>
      <c r="B48" s="122" t="s">
        <v>101</v>
      </c>
      <c r="C48" s="56" t="s">
        <v>34</v>
      </c>
      <c r="D48" s="57">
        <v>400</v>
      </c>
      <c r="E48" s="56" t="s">
        <v>73</v>
      </c>
      <c r="F48" s="58">
        <v>1300</v>
      </c>
      <c r="G48" s="58">
        <f>+D48*F48</f>
        <v>520000</v>
      </c>
    </row>
    <row r="49" spans="1:7" ht="24" customHeight="1" x14ac:dyDescent="0.25">
      <c r="A49" s="5"/>
      <c r="B49" s="122" t="s">
        <v>102</v>
      </c>
      <c r="C49" s="56" t="s">
        <v>34</v>
      </c>
      <c r="D49" s="57">
        <v>300</v>
      </c>
      <c r="E49" s="56" t="s">
        <v>103</v>
      </c>
      <c r="F49" s="58">
        <v>1200</v>
      </c>
      <c r="G49" s="58">
        <f>+D49*F49</f>
        <v>360000</v>
      </c>
    </row>
    <row r="50" spans="1:7" ht="12.75" customHeight="1" x14ac:dyDescent="0.25">
      <c r="A50" s="23"/>
      <c r="B50" s="122" t="s">
        <v>68</v>
      </c>
      <c r="C50" s="56" t="s">
        <v>34</v>
      </c>
      <c r="D50" s="57">
        <v>300</v>
      </c>
      <c r="E50" s="56" t="s">
        <v>103</v>
      </c>
      <c r="F50" s="58">
        <v>1920</v>
      </c>
      <c r="G50" s="58">
        <f>+D50*F50</f>
        <v>576000</v>
      </c>
    </row>
    <row r="51" spans="1:7" ht="12.75" customHeight="1" x14ac:dyDescent="0.25">
      <c r="A51" s="23"/>
      <c r="B51" s="122" t="s">
        <v>69</v>
      </c>
      <c r="C51" s="56"/>
      <c r="D51" s="57"/>
      <c r="E51" s="56"/>
      <c r="F51" s="58"/>
      <c r="G51" s="58"/>
    </row>
    <row r="52" spans="1:7" ht="12.75" customHeight="1" x14ac:dyDescent="0.25">
      <c r="A52" s="23"/>
      <c r="B52" s="122" t="s">
        <v>118</v>
      </c>
      <c r="C52" s="56" t="s">
        <v>34</v>
      </c>
      <c r="D52" s="57">
        <v>3</v>
      </c>
      <c r="E52" s="56" t="s">
        <v>64</v>
      </c>
      <c r="F52" s="58">
        <v>72519</v>
      </c>
      <c r="G52" s="58">
        <f>+D52*F52</f>
        <v>217557</v>
      </c>
    </row>
    <row r="53" spans="1:7" ht="12.75" customHeight="1" x14ac:dyDescent="0.25">
      <c r="A53" s="23"/>
      <c r="B53" s="122" t="s">
        <v>119</v>
      </c>
      <c r="C53" s="56" t="s">
        <v>70</v>
      </c>
      <c r="D53" s="57">
        <v>5</v>
      </c>
      <c r="E53" s="56" t="s">
        <v>65</v>
      </c>
      <c r="F53" s="58">
        <v>30000</v>
      </c>
      <c r="G53" s="58">
        <f>+D53*F53</f>
        <v>150000</v>
      </c>
    </row>
    <row r="54" spans="1:7" ht="12.75" customHeight="1" x14ac:dyDescent="0.25">
      <c r="A54" s="23"/>
      <c r="B54" s="122" t="s">
        <v>104</v>
      </c>
      <c r="C54" s="56"/>
      <c r="D54" s="57"/>
      <c r="E54" s="56"/>
      <c r="F54" s="58"/>
      <c r="G54" s="58"/>
    </row>
    <row r="55" spans="1:7" ht="12.75" customHeight="1" x14ac:dyDescent="0.25">
      <c r="A55" s="23"/>
      <c r="B55" s="122" t="s">
        <v>120</v>
      </c>
      <c r="C55" s="56" t="s">
        <v>70</v>
      </c>
      <c r="D55" s="57">
        <v>5</v>
      </c>
      <c r="E55" s="56" t="s">
        <v>64</v>
      </c>
      <c r="F55" s="58">
        <v>8000</v>
      </c>
      <c r="G55" s="58">
        <f>+D55*F55</f>
        <v>40000</v>
      </c>
    </row>
    <row r="56" spans="1:7" ht="12.75" customHeight="1" x14ac:dyDescent="0.25">
      <c r="A56" s="23"/>
      <c r="B56" s="123" t="s">
        <v>109</v>
      </c>
      <c r="C56" s="56"/>
      <c r="D56" s="57"/>
      <c r="E56" s="56"/>
      <c r="F56" s="58"/>
      <c r="G56" s="58"/>
    </row>
    <row r="57" spans="1:7" ht="12.75" customHeight="1" x14ac:dyDescent="0.25">
      <c r="A57" s="23"/>
      <c r="B57" s="123" t="s">
        <v>110</v>
      </c>
      <c r="C57" s="56" t="s">
        <v>70</v>
      </c>
      <c r="D57" s="57">
        <v>8</v>
      </c>
      <c r="E57" s="56" t="s">
        <v>111</v>
      </c>
      <c r="F57" s="58">
        <v>26000</v>
      </c>
      <c r="G57" s="58">
        <f>F57*D57</f>
        <v>208000</v>
      </c>
    </row>
    <row r="58" spans="1:7" ht="12.75" customHeight="1" x14ac:dyDescent="0.25">
      <c r="A58" s="23"/>
      <c r="B58" s="123" t="s">
        <v>115</v>
      </c>
      <c r="C58" s="56"/>
      <c r="D58" s="57"/>
      <c r="E58" s="56"/>
      <c r="F58" s="58"/>
      <c r="G58" s="58"/>
    </row>
    <row r="59" spans="1:7" ht="12.75" customHeight="1" x14ac:dyDescent="0.25">
      <c r="A59" s="23"/>
      <c r="B59" s="123" t="s">
        <v>116</v>
      </c>
      <c r="C59" s="56" t="s">
        <v>70</v>
      </c>
      <c r="D59" s="57">
        <v>4.8</v>
      </c>
      <c r="E59" s="56" t="s">
        <v>117</v>
      </c>
      <c r="F59" s="58">
        <v>14000</v>
      </c>
      <c r="G59" s="58">
        <f>D59*F59</f>
        <v>67200</v>
      </c>
    </row>
    <row r="60" spans="1:7" ht="12.75" customHeight="1" x14ac:dyDescent="0.25">
      <c r="A60" s="23"/>
      <c r="B60" s="123"/>
      <c r="C60" s="56"/>
      <c r="D60" s="57"/>
      <c r="E60" s="56"/>
      <c r="F60" s="58"/>
      <c r="G60" s="58"/>
    </row>
    <row r="61" spans="1:7" ht="12.75" customHeight="1" x14ac:dyDescent="0.25">
      <c r="A61" s="23"/>
      <c r="B61" s="122" t="s">
        <v>35</v>
      </c>
      <c r="C61" s="56"/>
      <c r="D61" s="57"/>
      <c r="E61" s="56"/>
      <c r="F61" s="58"/>
      <c r="G61" s="58"/>
    </row>
    <row r="62" spans="1:7" ht="12.75" customHeight="1" x14ac:dyDescent="0.25">
      <c r="A62" s="23"/>
      <c r="B62" s="122" t="s">
        <v>112</v>
      </c>
      <c r="C62" s="56" t="s">
        <v>34</v>
      </c>
      <c r="D62" s="57">
        <v>0.45</v>
      </c>
      <c r="E62" s="56" t="s">
        <v>65</v>
      </c>
      <c r="F62" s="58">
        <v>360000</v>
      </c>
      <c r="G62" s="58">
        <f>+D62*F62</f>
        <v>162000</v>
      </c>
    </row>
    <row r="63" spans="1:7" ht="12.75" customHeight="1" x14ac:dyDescent="0.25">
      <c r="A63" s="23"/>
      <c r="B63" s="122" t="s">
        <v>113</v>
      </c>
      <c r="C63" s="56" t="s">
        <v>70</v>
      </c>
      <c r="D63" s="57">
        <v>0.5</v>
      </c>
      <c r="E63" s="56" t="s">
        <v>65</v>
      </c>
      <c r="F63" s="58">
        <v>36000</v>
      </c>
      <c r="G63" s="58">
        <f>+D63*F63</f>
        <v>18000</v>
      </c>
    </row>
    <row r="64" spans="1:7" ht="12.75" customHeight="1" x14ac:dyDescent="0.25">
      <c r="A64" s="23"/>
      <c r="B64" s="122" t="s">
        <v>114</v>
      </c>
      <c r="C64" s="56" t="s">
        <v>70</v>
      </c>
      <c r="D64" s="57">
        <v>1</v>
      </c>
      <c r="E64" s="56" t="s">
        <v>65</v>
      </c>
      <c r="F64" s="58">
        <v>28000</v>
      </c>
      <c r="G64" s="58">
        <f>+D64*F64</f>
        <v>28000</v>
      </c>
    </row>
    <row r="65" spans="1:7" ht="13.5" customHeight="1" x14ac:dyDescent="0.25">
      <c r="A65" s="5"/>
      <c r="B65" s="59" t="s">
        <v>36</v>
      </c>
      <c r="C65" s="60"/>
      <c r="D65" s="60"/>
      <c r="E65" s="60"/>
      <c r="F65" s="61"/>
      <c r="G65" s="62">
        <f>SUM(G46:G64)</f>
        <v>5066757</v>
      </c>
    </row>
    <row r="66" spans="1:7" ht="12" customHeight="1" x14ac:dyDescent="0.25">
      <c r="A66" s="2"/>
      <c r="B66" s="47"/>
      <c r="C66" s="48"/>
      <c r="D66" s="48"/>
      <c r="E66" s="63"/>
      <c r="F66" s="49"/>
      <c r="G66" s="49"/>
    </row>
    <row r="67" spans="1:7" ht="12" customHeight="1" x14ac:dyDescent="0.25">
      <c r="A67" s="5"/>
      <c r="B67" s="38" t="s">
        <v>37</v>
      </c>
      <c r="C67" s="39"/>
      <c r="D67" s="40"/>
      <c r="E67" s="40"/>
      <c r="F67" s="41"/>
      <c r="G67" s="41"/>
    </row>
    <row r="68" spans="1:7" ht="24" customHeight="1" x14ac:dyDescent="0.25">
      <c r="A68" s="5"/>
      <c r="B68" s="50" t="s">
        <v>38</v>
      </c>
      <c r="C68" s="51" t="s">
        <v>31</v>
      </c>
      <c r="D68" s="51" t="s">
        <v>32</v>
      </c>
      <c r="E68" s="50" t="s">
        <v>18</v>
      </c>
      <c r="F68" s="51" t="s">
        <v>19</v>
      </c>
      <c r="G68" s="50" t="s">
        <v>20</v>
      </c>
    </row>
    <row r="69" spans="1:7" ht="12.75" customHeight="1" x14ac:dyDescent="0.25">
      <c r="A69" s="23"/>
      <c r="B69" s="121" t="s">
        <v>105</v>
      </c>
      <c r="C69" s="56" t="s">
        <v>34</v>
      </c>
      <c r="D69" s="58">
        <v>100</v>
      </c>
      <c r="E69" s="31" t="s">
        <v>66</v>
      </c>
      <c r="F69" s="64">
        <v>1600</v>
      </c>
      <c r="G69" s="58">
        <f>+D69*F69</f>
        <v>160000</v>
      </c>
    </row>
    <row r="70" spans="1:7" ht="13.5" customHeight="1" x14ac:dyDescent="0.25">
      <c r="A70" s="5"/>
      <c r="B70" s="121" t="s">
        <v>106</v>
      </c>
      <c r="C70" s="56" t="s">
        <v>67</v>
      </c>
      <c r="D70" s="58">
        <v>10</v>
      </c>
      <c r="E70" s="31" t="s">
        <v>73</v>
      </c>
      <c r="F70" s="64">
        <v>25000</v>
      </c>
      <c r="G70" s="58">
        <f>+D70*F70</f>
        <v>250000</v>
      </c>
    </row>
    <row r="71" spans="1:7" ht="12" customHeight="1" x14ac:dyDescent="0.25">
      <c r="A71" s="2"/>
      <c r="B71" s="121" t="s">
        <v>74</v>
      </c>
      <c r="C71" s="56" t="s">
        <v>67</v>
      </c>
      <c r="D71" s="58">
        <v>4</v>
      </c>
      <c r="E71" s="31" t="s">
        <v>107</v>
      </c>
      <c r="F71" s="64">
        <v>270000</v>
      </c>
      <c r="G71" s="58">
        <f>+D71*F71</f>
        <v>1080000</v>
      </c>
    </row>
    <row r="72" spans="1:7" ht="12" customHeight="1" x14ac:dyDescent="0.25">
      <c r="A72" s="81"/>
      <c r="B72" s="121" t="s">
        <v>75</v>
      </c>
      <c r="C72" s="56" t="s">
        <v>67</v>
      </c>
      <c r="D72" s="58">
        <v>4</v>
      </c>
      <c r="E72" s="31" t="s">
        <v>107</v>
      </c>
      <c r="F72" s="64">
        <v>155000</v>
      </c>
      <c r="G72" s="58">
        <f>+D72*F72</f>
        <v>620000</v>
      </c>
    </row>
    <row r="73" spans="1:7" ht="12" customHeight="1" x14ac:dyDescent="0.25">
      <c r="A73" s="81"/>
      <c r="B73" s="65" t="s">
        <v>39</v>
      </c>
      <c r="C73" s="66"/>
      <c r="D73" s="66"/>
      <c r="E73" s="66"/>
      <c r="F73" s="67"/>
      <c r="G73" s="68">
        <f>SUM(G69:G72)</f>
        <v>2110000</v>
      </c>
    </row>
    <row r="74" spans="1:7" ht="12" customHeight="1" x14ac:dyDescent="0.25">
      <c r="A74" s="81"/>
      <c r="B74" s="84"/>
      <c r="C74" s="84"/>
      <c r="D74" s="84"/>
      <c r="E74" s="84"/>
      <c r="F74" s="85"/>
      <c r="G74" s="85"/>
    </row>
    <row r="75" spans="1:7" ht="12" customHeight="1" x14ac:dyDescent="0.25">
      <c r="A75" s="81"/>
      <c r="B75" s="86" t="s">
        <v>40</v>
      </c>
      <c r="C75" s="87"/>
      <c r="D75" s="87"/>
      <c r="E75" s="87"/>
      <c r="F75" s="87"/>
      <c r="G75" s="135">
        <f>G27+G32+G42+G65+G73</f>
        <v>9957757</v>
      </c>
    </row>
    <row r="76" spans="1:7" ht="12" customHeight="1" x14ac:dyDescent="0.25">
      <c r="A76" s="81"/>
      <c r="B76" s="88" t="s">
        <v>41</v>
      </c>
      <c r="C76" s="70"/>
      <c r="D76" s="70"/>
      <c r="E76" s="70"/>
      <c r="F76" s="70"/>
      <c r="G76" s="136">
        <f>G75*0.05</f>
        <v>497887.85000000003</v>
      </c>
    </row>
    <row r="77" spans="1:7" ht="12" customHeight="1" x14ac:dyDescent="0.25">
      <c r="A77" s="81"/>
      <c r="B77" s="89" t="s">
        <v>42</v>
      </c>
      <c r="C77" s="69"/>
      <c r="D77" s="69"/>
      <c r="E77" s="69"/>
      <c r="F77" s="69"/>
      <c r="G77" s="137">
        <f>G76+G75</f>
        <v>10455644.85</v>
      </c>
    </row>
    <row r="78" spans="1:7" ht="12.75" customHeight="1" x14ac:dyDescent="0.25">
      <c r="A78" s="81"/>
      <c r="B78" s="88" t="s">
        <v>43</v>
      </c>
      <c r="C78" s="70"/>
      <c r="D78" s="70"/>
      <c r="E78" s="70"/>
      <c r="F78" s="70"/>
      <c r="G78" s="136">
        <f>G11</f>
        <v>12100000</v>
      </c>
    </row>
    <row r="79" spans="1:7" ht="12" customHeight="1" x14ac:dyDescent="0.25">
      <c r="A79" s="81"/>
      <c r="B79" s="90" t="s">
        <v>44</v>
      </c>
      <c r="C79" s="91"/>
      <c r="D79" s="91"/>
      <c r="E79" s="91"/>
      <c r="F79" s="91"/>
      <c r="G79" s="138">
        <f>G78-G77</f>
        <v>1644355.1500000004</v>
      </c>
    </row>
    <row r="80" spans="1:7" ht="12" customHeight="1" x14ac:dyDescent="0.25">
      <c r="A80" s="81"/>
      <c r="B80" s="82" t="s">
        <v>45</v>
      </c>
      <c r="C80" s="83"/>
      <c r="D80" s="83"/>
      <c r="E80" s="83"/>
      <c r="F80" s="83"/>
      <c r="G80" s="78"/>
    </row>
    <row r="81" spans="1:7" ht="12" customHeight="1" thickBot="1" x14ac:dyDescent="0.3">
      <c r="A81" s="81"/>
      <c r="B81" s="92"/>
      <c r="C81" s="83"/>
      <c r="D81" s="83"/>
      <c r="E81" s="83"/>
      <c r="F81" s="83"/>
      <c r="G81" s="78"/>
    </row>
    <row r="82" spans="1:7" ht="12" customHeight="1" x14ac:dyDescent="0.25">
      <c r="A82" s="81"/>
      <c r="B82" s="104" t="s">
        <v>46</v>
      </c>
      <c r="C82" s="105"/>
      <c r="D82" s="105"/>
      <c r="E82" s="105"/>
      <c r="F82" s="106"/>
      <c r="G82" s="78"/>
    </row>
    <row r="83" spans="1:7" ht="12" customHeight="1" x14ac:dyDescent="0.25">
      <c r="A83" s="81"/>
      <c r="B83" s="107" t="s">
        <v>47</v>
      </c>
      <c r="C83" s="80"/>
      <c r="D83" s="80"/>
      <c r="E83" s="80"/>
      <c r="F83" s="108"/>
      <c r="G83" s="78"/>
    </row>
    <row r="84" spans="1:7" ht="12" customHeight="1" x14ac:dyDescent="0.25">
      <c r="A84" s="81"/>
      <c r="B84" s="107" t="s">
        <v>48</v>
      </c>
      <c r="C84" s="80"/>
      <c r="D84" s="80"/>
      <c r="E84" s="80"/>
      <c r="F84" s="108"/>
      <c r="G84" s="78"/>
    </row>
    <row r="85" spans="1:7" ht="12.75" customHeight="1" x14ac:dyDescent="0.25">
      <c r="A85" s="81"/>
      <c r="B85" s="107" t="s">
        <v>49</v>
      </c>
      <c r="C85" s="80"/>
      <c r="D85" s="80"/>
      <c r="E85" s="80"/>
      <c r="F85" s="108"/>
      <c r="G85" s="78"/>
    </row>
    <row r="86" spans="1:7" ht="12.75" customHeight="1" x14ac:dyDescent="0.25">
      <c r="A86" s="81"/>
      <c r="B86" s="107" t="s">
        <v>50</v>
      </c>
      <c r="C86" s="80"/>
      <c r="D86" s="80"/>
      <c r="E86" s="80"/>
      <c r="F86" s="108"/>
      <c r="G86" s="78"/>
    </row>
    <row r="87" spans="1:7" ht="12.75" customHeight="1" x14ac:dyDescent="0.25">
      <c r="A87" s="81"/>
      <c r="B87" s="107" t="s">
        <v>51</v>
      </c>
      <c r="C87" s="80"/>
      <c r="D87" s="80"/>
      <c r="E87" s="80"/>
      <c r="F87" s="108"/>
      <c r="G87" s="78"/>
    </row>
    <row r="88" spans="1:7" ht="12.75" customHeight="1" x14ac:dyDescent="0.25">
      <c r="A88" s="81"/>
      <c r="B88" s="107" t="s">
        <v>121</v>
      </c>
      <c r="C88" s="80"/>
      <c r="D88" s="80"/>
      <c r="E88" s="80"/>
      <c r="F88" s="108"/>
      <c r="G88" s="78"/>
    </row>
    <row r="89" spans="1:7" ht="15" customHeight="1" x14ac:dyDescent="0.25">
      <c r="A89" s="81"/>
      <c r="B89" s="107" t="s">
        <v>122</v>
      </c>
      <c r="C89" s="80"/>
      <c r="D89" s="80"/>
      <c r="E89" s="80"/>
      <c r="F89" s="108"/>
      <c r="G89" s="78"/>
    </row>
    <row r="90" spans="1:7" ht="15" customHeight="1" x14ac:dyDescent="0.25">
      <c r="A90" s="81"/>
      <c r="B90" s="107" t="s">
        <v>123</v>
      </c>
      <c r="C90" s="80"/>
      <c r="D90" s="80"/>
      <c r="E90" s="80"/>
      <c r="F90" s="108"/>
      <c r="G90" s="78"/>
    </row>
    <row r="91" spans="1:7" ht="12" customHeight="1" thickBot="1" x14ac:dyDescent="0.3">
      <c r="A91" s="81"/>
      <c r="B91" s="109" t="s">
        <v>124</v>
      </c>
      <c r="C91" s="110"/>
      <c r="D91" s="110"/>
      <c r="E91" s="110"/>
      <c r="F91" s="111"/>
      <c r="G91" s="78"/>
    </row>
    <row r="92" spans="1:7" ht="12" customHeight="1" x14ac:dyDescent="0.25">
      <c r="A92" s="81"/>
      <c r="B92" s="102"/>
      <c r="C92" s="80"/>
      <c r="D92" s="80"/>
      <c r="E92" s="80"/>
      <c r="F92" s="80"/>
      <c r="G92" s="78"/>
    </row>
    <row r="93" spans="1:7" ht="12" customHeight="1" thickBot="1" x14ac:dyDescent="0.3">
      <c r="A93" s="81"/>
      <c r="B93" s="125" t="s">
        <v>52</v>
      </c>
      <c r="C93" s="126"/>
      <c r="D93" s="101"/>
      <c r="E93" s="72"/>
      <c r="F93" s="72"/>
      <c r="G93" s="78"/>
    </row>
    <row r="94" spans="1:7" ht="12" customHeight="1" x14ac:dyDescent="0.25">
      <c r="A94" s="81"/>
      <c r="B94" s="94" t="s">
        <v>38</v>
      </c>
      <c r="C94" s="73" t="s">
        <v>53</v>
      </c>
      <c r="D94" s="95" t="s">
        <v>54</v>
      </c>
      <c r="E94" s="72"/>
      <c r="F94" s="72"/>
      <c r="G94" s="78"/>
    </row>
    <row r="95" spans="1:7" ht="12" customHeight="1" x14ac:dyDescent="0.25">
      <c r="A95" s="81"/>
      <c r="B95" s="96" t="s">
        <v>55</v>
      </c>
      <c r="C95" s="74">
        <f>G27</f>
        <v>1800000</v>
      </c>
      <c r="D95" s="97">
        <f t="shared" ref="D95:D100" si="3">(C95/$C$101)</f>
        <v>0.17215580921343174</v>
      </c>
      <c r="E95" s="72"/>
      <c r="F95" s="72"/>
      <c r="G95" s="78"/>
    </row>
    <row r="96" spans="1:7" ht="12" customHeight="1" x14ac:dyDescent="0.25">
      <c r="A96" s="81"/>
      <c r="B96" s="96" t="s">
        <v>56</v>
      </c>
      <c r="C96" s="74">
        <f>G32</f>
        <v>180000</v>
      </c>
      <c r="D96" s="97">
        <f t="shared" si="3"/>
        <v>1.7215580921343173E-2</v>
      </c>
      <c r="E96" s="72"/>
      <c r="F96" s="72"/>
      <c r="G96" s="78"/>
    </row>
    <row r="97" spans="1:7" ht="12" customHeight="1" x14ac:dyDescent="0.25">
      <c r="A97" s="81"/>
      <c r="B97" s="96" t="s">
        <v>57</v>
      </c>
      <c r="C97" s="74">
        <f>G42</f>
        <v>801000</v>
      </c>
      <c r="D97" s="97">
        <f t="shared" si="3"/>
        <v>7.6609335099977124E-2</v>
      </c>
      <c r="E97" s="72"/>
      <c r="F97" s="72"/>
      <c r="G97" s="78"/>
    </row>
    <row r="98" spans="1:7" ht="12.75" customHeight="1" x14ac:dyDescent="0.25">
      <c r="A98" s="81"/>
      <c r="B98" s="96" t="s">
        <v>30</v>
      </c>
      <c r="C98" s="74">
        <f>G65</f>
        <v>5066757</v>
      </c>
      <c r="D98" s="97">
        <f t="shared" si="3"/>
        <v>0.48459536190156655</v>
      </c>
      <c r="E98" s="72"/>
      <c r="F98" s="72"/>
      <c r="G98" s="78"/>
    </row>
    <row r="99" spans="1:7" ht="12" customHeight="1" x14ac:dyDescent="0.25">
      <c r="A99" s="81"/>
      <c r="B99" s="96" t="s">
        <v>58</v>
      </c>
      <c r="C99" s="75">
        <f>G73</f>
        <v>2110000</v>
      </c>
      <c r="D99" s="97">
        <f t="shared" si="3"/>
        <v>0.20180486524463387</v>
      </c>
      <c r="E99" s="77"/>
      <c r="F99" s="77"/>
      <c r="G99" s="78"/>
    </row>
    <row r="100" spans="1:7" ht="12.75" customHeight="1" x14ac:dyDescent="0.25">
      <c r="A100" s="81"/>
      <c r="B100" s="96" t="s">
        <v>59</v>
      </c>
      <c r="C100" s="75">
        <f>G76</f>
        <v>497887.85000000003</v>
      </c>
      <c r="D100" s="97">
        <f t="shared" si="3"/>
        <v>4.7619047619047623E-2</v>
      </c>
      <c r="E100" s="77"/>
      <c r="F100" s="77"/>
      <c r="G100" s="78"/>
    </row>
    <row r="101" spans="1:7" ht="12" customHeight="1" thickBot="1" x14ac:dyDescent="0.3">
      <c r="A101" s="71"/>
      <c r="B101" s="98" t="s">
        <v>60</v>
      </c>
      <c r="C101" s="99">
        <f>SUM(C95:C100)</f>
        <v>10455644.85</v>
      </c>
      <c r="D101" s="100">
        <f>SUM(D95:D100)</f>
        <v>1</v>
      </c>
      <c r="E101" s="77"/>
      <c r="F101" s="77"/>
      <c r="G101" s="78"/>
    </row>
    <row r="102" spans="1:7" ht="12" customHeight="1" x14ac:dyDescent="0.25">
      <c r="A102" s="81"/>
      <c r="B102" s="92"/>
      <c r="C102" s="83"/>
      <c r="D102" s="83"/>
      <c r="E102" s="83"/>
      <c r="F102" s="83"/>
      <c r="G102" s="78"/>
    </row>
    <row r="103" spans="1:7" ht="12.75" customHeight="1" x14ac:dyDescent="0.25">
      <c r="A103" s="81"/>
      <c r="B103" s="93"/>
      <c r="C103" s="83"/>
      <c r="D103" s="83"/>
      <c r="E103" s="83"/>
      <c r="F103" s="83"/>
      <c r="G103" s="78"/>
    </row>
    <row r="104" spans="1:7" ht="15.6" customHeight="1" thickBot="1" x14ac:dyDescent="0.3">
      <c r="A104" s="81"/>
      <c r="B104" s="113"/>
      <c r="C104" s="114" t="s">
        <v>76</v>
      </c>
      <c r="D104" s="115"/>
      <c r="E104" s="116"/>
      <c r="F104" s="76"/>
      <c r="G104" s="78"/>
    </row>
    <row r="105" spans="1:7" ht="11.25" customHeight="1" x14ac:dyDescent="0.25">
      <c r="B105" s="117" t="s">
        <v>71</v>
      </c>
      <c r="C105" s="119">
        <v>10000</v>
      </c>
      <c r="D105" s="119">
        <v>11000</v>
      </c>
      <c r="E105" s="120">
        <v>12000</v>
      </c>
      <c r="F105" s="112"/>
      <c r="G105" s="79"/>
    </row>
    <row r="106" spans="1:7" ht="11.25" customHeight="1" thickBot="1" x14ac:dyDescent="0.3">
      <c r="B106" s="98" t="s">
        <v>72</v>
      </c>
      <c r="C106" s="99">
        <f>(G77/C105)</f>
        <v>1045.5644849999999</v>
      </c>
      <c r="D106" s="99">
        <f>(G77/D105)</f>
        <v>950.51316818181817</v>
      </c>
      <c r="E106" s="118">
        <f>(G77/E105)</f>
        <v>871.30373750000001</v>
      </c>
      <c r="F106" s="112"/>
      <c r="G106" s="79"/>
    </row>
    <row r="107" spans="1:7" ht="11.25" customHeight="1" x14ac:dyDescent="0.25">
      <c r="B107" s="103" t="s">
        <v>61</v>
      </c>
      <c r="C107" s="80"/>
      <c r="D107" s="80"/>
      <c r="E107" s="80"/>
      <c r="F107" s="80"/>
      <c r="G107" s="80"/>
    </row>
  </sheetData>
  <mergeCells count="8">
    <mergeCell ref="B93:C93"/>
    <mergeCell ref="E12:F12"/>
    <mergeCell ref="E10:F10"/>
    <mergeCell ref="E9:F9"/>
    <mergeCell ref="E8:F8"/>
    <mergeCell ref="E13:F13"/>
    <mergeCell ref="E14:F14"/>
    <mergeCell ref="B16:G16"/>
  </mergeCells>
  <pageMargins left="0.74803149606299213" right="0.74803149606299213" top="0.98425196850393704" bottom="0.98425196850393704" header="0" footer="0"/>
  <pageSetup paperSize="14" scale="91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sandia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Perez Reyes Nora del Carmen</cp:lastModifiedBy>
  <cp:lastPrinted>2022-06-17T12:07:29Z</cp:lastPrinted>
  <dcterms:created xsi:type="dcterms:W3CDTF">2020-11-27T12:49:26Z</dcterms:created>
  <dcterms:modified xsi:type="dcterms:W3CDTF">2022-06-17T12:07:33Z</dcterms:modified>
</cp:coreProperties>
</file>