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425"/>
  <workbookPr/>
  <mc:AlternateContent xmlns:mc="http://schemas.openxmlformats.org/markup-compatibility/2006">
    <mc:Choice Requires="x15">
      <x15ac:absPath xmlns:x15ac="http://schemas.microsoft.com/office/spreadsheetml/2010/11/ac" url="C:\Users\Julio Cofre\Documents\B-INDAP ÑUBLE\FICHAS CULTIVOS\Ficha San Carlos 2022\"/>
    </mc:Choice>
  </mc:AlternateContent>
  <xr:revisionPtr revIDLastSave="1" documentId="11_EF1BBB54F0AD5D1BA48BA98F64BF354C3ADE6525" xr6:coauthVersionLast="47" xr6:coauthVersionMax="47" xr10:uidLastSave="{DFF255B9-36DF-4520-A2E4-25AEDF92DA00}"/>
  <bookViews>
    <workbookView xWindow="0" yWindow="0" windowWidth="14595" windowHeight="11925" xr2:uid="{00000000-000D-0000-FFFF-FFFF00000000}"/>
  </bookViews>
  <sheets>
    <sheet name="T.ROSADO+BALLICA" sheetId="1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36" i="1" l="1"/>
  <c r="G27" i="1"/>
  <c r="G22" i="1"/>
  <c r="G21" i="1"/>
  <c r="G12" i="1" l="1"/>
  <c r="G58" i="1" l="1"/>
  <c r="G57" i="1"/>
  <c r="G44" i="1"/>
  <c r="G46" i="1"/>
  <c r="G47" i="1"/>
  <c r="G48" i="1"/>
  <c r="G50" i="1"/>
  <c r="G52" i="1"/>
  <c r="G59" i="1" l="1"/>
  <c r="G36" i="1"/>
  <c r="G37" i="1"/>
  <c r="G34" i="1" l="1"/>
  <c r="G35" i="1"/>
  <c r="G33" i="1"/>
  <c r="G38" i="1" s="1"/>
  <c r="G29" i="1" l="1"/>
  <c r="G43" i="1" l="1"/>
  <c r="G53" i="1" s="1"/>
  <c r="C79" i="1" l="1"/>
  <c r="C82" i="1"/>
  <c r="G64" i="1"/>
  <c r="G23" i="1" l="1"/>
  <c r="C78" i="1" s="1"/>
  <c r="C81" i="1"/>
  <c r="C80" i="1"/>
  <c r="G61" i="1" l="1"/>
  <c r="G62" i="1" s="1"/>
  <c r="G63" i="1" l="1"/>
  <c r="D89" i="1" s="1"/>
  <c r="C83" i="1"/>
  <c r="E89" i="1" l="1"/>
  <c r="C84" i="1"/>
  <c r="D83" i="1" s="1"/>
  <c r="C89" i="1"/>
  <c r="G65" i="1"/>
  <c r="D79" i="1" l="1"/>
  <c r="D82" i="1"/>
  <c r="D80" i="1"/>
  <c r="D81" i="1"/>
  <c r="D78" i="1"/>
  <c r="D84" i="1" l="1"/>
</calcChain>
</file>

<file path=xl/sharedStrings.xml><?xml version="1.0" encoding="utf-8"?>
<sst xmlns="http://schemas.openxmlformats.org/spreadsheetml/2006/main" count="148" uniqueCount="103">
  <si>
    <t>RUBRO O CULTIVO</t>
  </si>
  <si>
    <t>TREBOL ROSADO/BALLICA</t>
  </si>
  <si>
    <t>RENDIMIENTO (Fardos/Há.)</t>
  </si>
  <si>
    <t>VARIEDAD</t>
  </si>
  <si>
    <t>REDQUELI, QUIÑEQUELI, CONCORD, ARIES</t>
  </si>
  <si>
    <t>FECHA ESTIMADA  PRECIO VENTA</t>
  </si>
  <si>
    <t>DICIEMBRE</t>
  </si>
  <si>
    <t>NIVEL TECNOLÓGICO</t>
  </si>
  <si>
    <t>MEDIO</t>
  </si>
  <si>
    <t>PRECIO ESPERADO ($/Fardo)</t>
  </si>
  <si>
    <t>REGIÓN</t>
  </si>
  <si>
    <t>ÑUBLE</t>
  </si>
  <si>
    <t>INGRESO ESPERADO, con IVA ($)</t>
  </si>
  <si>
    <t>AGENCIA DE ÁREA</t>
  </si>
  <si>
    <t>SAN CARLOS</t>
  </si>
  <si>
    <t>DESTINO PRODUCCION</t>
  </si>
  <si>
    <t>CONSUMO PREDIO</t>
  </si>
  <si>
    <t>COMUNA/LOCALIDAD</t>
  </si>
  <si>
    <t>FECHA DE COSECHA</t>
  </si>
  <si>
    <t>DIC-FEB</t>
  </si>
  <si>
    <t>FECHA PRECIO INSUMOS</t>
  </si>
  <si>
    <t>CONTINGENCIA</t>
  </si>
  <si>
    <t>SEQUÍA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</si>
  <si>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</si>
  <si>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</si>
  <si>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</si>
  <si>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</si>
  <si>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</si>
  <si>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</si>
  <si>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</si>
  <si>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</si>
  <si>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Riego</t>
  </si>
  <si>
    <t>JH</t>
  </si>
  <si>
    <t>Noviembre</t>
  </si>
  <si>
    <t>Labores culturales</t>
  </si>
  <si>
    <t>Agosto-Septiembre</t>
  </si>
  <si>
    <t>Subtotal Jornadas Hombre</t>
  </si>
  <si>
    <t>JORNADAS ANIMAL</t>
  </si>
  <si>
    <t>Trazado de regueros</t>
  </si>
  <si>
    <t>JA</t>
  </si>
  <si>
    <t>Agosto</t>
  </si>
  <si>
    <t>Subtotal Jornadas Animal</t>
  </si>
  <si>
    <t>MAQUINARIA</t>
  </si>
  <si>
    <t>Aradura</t>
  </si>
  <si>
    <t>JM</t>
  </si>
  <si>
    <t>Junio-Julio</t>
  </si>
  <si>
    <t>Rastrajes</t>
  </si>
  <si>
    <t>Rodillado</t>
  </si>
  <si>
    <t>Enfardado</t>
  </si>
  <si>
    <t>Diciembre-Febrero</t>
  </si>
  <si>
    <t>Siembra y Fertilización</t>
  </si>
  <si>
    <t>Subtotal Costo Maquinaria</t>
  </si>
  <si>
    <t>INSUMOS</t>
  </si>
  <si>
    <t>Insumos</t>
  </si>
  <si>
    <t>Unidad (Kg/l/u)</t>
  </si>
  <si>
    <t>Cantidad (Kg/l/u)</t>
  </si>
  <si>
    <t>SEMILLA</t>
  </si>
  <si>
    <t>Trébol rosado</t>
  </si>
  <si>
    <t>Kg</t>
  </si>
  <si>
    <t>Ballica</t>
  </si>
  <si>
    <t>kg</t>
  </si>
  <si>
    <t>FERTILIZANTES</t>
  </si>
  <si>
    <t>Superfosfato triple</t>
  </si>
  <si>
    <t>Muriato de Potasio</t>
  </si>
  <si>
    <t>Cal agricola</t>
  </si>
  <si>
    <t>HERBICIDA</t>
  </si>
  <si>
    <t>MCPA</t>
  </si>
  <si>
    <t>lts</t>
  </si>
  <si>
    <t>INSECTICIDA</t>
  </si>
  <si>
    <t>Zero 5 EC</t>
  </si>
  <si>
    <t>Anual</t>
  </si>
  <si>
    <t>Subtotal Insumos</t>
  </si>
  <si>
    <t>OTROS</t>
  </si>
  <si>
    <t>Item</t>
  </si>
  <si>
    <t>Acarreo Insumos</t>
  </si>
  <si>
    <t>Guardado de fardos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</si>
  <si>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</si>
  <si>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</si>
  <si>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</si>
  <si>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</si>
  <si>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</si>
  <si>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</si>
  <si>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r>
      <rPr>
        <u/>
        <sz val="8"/>
        <color indexed="8"/>
        <rFont val="Calibri"/>
        <family val="2"/>
      </rPr>
      <t>Fuente</t>
    </r>
    <r>
      <rPr>
        <sz val="8"/>
        <color indexed="8"/>
        <rFont val="Calibri"/>
        <family val="2"/>
      </rPr>
      <t>: INDAP</t>
    </r>
  </si>
  <si>
    <r>
      <rPr>
        <b/>
        <u/>
        <sz val="7"/>
        <color indexed="8"/>
        <rFont val="Calibri"/>
        <family val="2"/>
      </rPr>
      <t>Notas</t>
    </r>
    <r>
      <rPr>
        <b/>
        <sz val="7"/>
        <color indexed="8"/>
        <rFont val="Calibri"/>
        <family val="2"/>
      </rPr>
      <t>:</t>
    </r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</si>
  <si>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</si>
  <si>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</si>
  <si>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</si>
  <si>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</si>
  <si>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</si>
  <si>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</si>
  <si>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</si>
  <si>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</si>
  <si>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</si>
  <si>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</si>
  <si>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</si>
  <si>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</si>
  <si>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</si>
  <si>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</si>
  <si>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</si>
  <si>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ESCENARIOS COSTO UNITARIO  ($/fardo)</t>
  </si>
  <si>
    <t>Rendimiento (Fardos/hà)</t>
  </si>
  <si>
    <t>Costo unitario ($/Fardo) (*)</t>
  </si>
  <si>
    <t>(*): Este valor representa el valor mìnimo de venta del producto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</si>
</sst>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 &quot;* #,##0&quot;   &quot;;&quot;-&quot;* #,##0&quot;   &quot;;&quot; &quot;* &quot;-&quot;??&quot;   &quot;"/>
    <numFmt numFmtId="165" formatCode="&quot; &quot;* #,##0&quot; &quot;;&quot; &quot;* &quot;-&quot;#,##0&quot; &quot;;&quot; &quot;* &quot;- &quot;"/>
    <numFmt numFmtId="166" formatCode="&quot; &quot;* #,##0&quot; &quot;;&quot;-&quot;* #,##0&quot; &quot;;&quot; &quot;* &quot;-&quot;??&quot; &quot;"/>
  </numFmts>
  <fonts count="20">
    <font>
      <sz val="11"/>
      <color indexed="8"/>
      <name val="Calibri"/>
    </font>
    <font>
      <b/>
      <sz val="9"/>
      <color indexed="9"/>
      <name val="Calibri"/>
      <family val="2"/>
    </font>
    <font>
      <sz val="9"/>
      <color indexed="8"/>
      <name val="Calibri"/>
      <family val="2"/>
    </font>
    <font>
      <sz val="9"/>
      <color indexed="9"/>
      <name val="Calibri"/>
      <family val="2"/>
    </font>
    <font>
      <sz val="8"/>
      <color indexed="8"/>
      <name val="Arial Narrow"/>
      <family val="2"/>
    </font>
    <font>
      <sz val="9"/>
      <color indexed="8"/>
      <name val="Arial Narrow"/>
      <family val="2"/>
    </font>
    <font>
      <b/>
      <i/>
      <sz val="9"/>
      <color indexed="9"/>
      <name val="Calibri"/>
      <family val="2"/>
    </font>
    <font>
      <sz val="8"/>
      <color indexed="9"/>
      <name val="Arial Narrow"/>
      <family val="2"/>
    </font>
    <font>
      <sz val="9"/>
      <color indexed="9"/>
      <name val="Arial Narrow"/>
      <family val="2"/>
    </font>
    <font>
      <b/>
      <sz val="7"/>
      <color indexed="9"/>
      <name val="Calibri"/>
      <family val="2"/>
    </font>
    <font>
      <u/>
      <sz val="8"/>
      <color indexed="8"/>
      <name val="Calibri"/>
      <family val="2"/>
    </font>
    <font>
      <sz val="8"/>
      <color indexed="8"/>
      <name val="Calibri"/>
      <family val="2"/>
    </font>
    <font>
      <b/>
      <sz val="7"/>
      <color indexed="8"/>
      <name val="Calibri"/>
      <family val="2"/>
    </font>
    <font>
      <b/>
      <u/>
      <sz val="7"/>
      <color indexed="8"/>
      <name val="Calibri"/>
      <family val="2"/>
    </font>
    <font>
      <sz val="7"/>
      <color indexed="8"/>
      <name val="Calibri"/>
      <family val="2"/>
    </font>
    <font>
      <b/>
      <sz val="9"/>
      <color indexed="8"/>
      <name val="Calibri"/>
      <family val="2"/>
    </font>
    <font>
      <sz val="10"/>
      <name val="Arial"/>
      <family val="2"/>
    </font>
    <font>
      <b/>
      <sz val="8"/>
      <color indexed="8"/>
      <name val="Arial Narrow"/>
      <family val="2"/>
    </font>
    <font>
      <b/>
      <sz val="9"/>
      <color indexed="15"/>
      <name val="Calibri"/>
      <family val="2"/>
    </font>
    <font>
      <sz val="10"/>
      <color indexed="9"/>
      <name val="Arial Narrow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6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</fills>
  <borders count="58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n">
        <color indexed="11"/>
      </left>
      <right style="thin">
        <color indexed="8"/>
      </right>
      <top style="thin">
        <color indexed="11"/>
      </top>
      <bottom style="thin">
        <color indexed="1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8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10"/>
      </left>
      <right style="medium">
        <color indexed="8"/>
      </right>
      <top style="thin">
        <color indexed="10"/>
      </top>
      <bottom style="thin">
        <color indexed="10"/>
      </bottom>
      <diagonal/>
    </border>
    <border>
      <left style="medium">
        <color indexed="8"/>
      </left>
      <right/>
      <top/>
      <bottom/>
      <diagonal/>
    </border>
    <border>
      <left/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/>
      <diagonal/>
    </border>
    <border>
      <left style="thin">
        <color indexed="64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64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8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/>
      <diagonal/>
    </border>
    <border>
      <left style="thin">
        <color indexed="11"/>
      </left>
      <right style="thin">
        <color indexed="11"/>
      </right>
      <top/>
      <bottom style="thin">
        <color indexed="11"/>
      </bottom>
      <diagonal/>
    </border>
  </borders>
  <cellStyleXfs count="2">
    <xf numFmtId="0" fontId="0" fillId="0" borderId="0" applyNumberFormat="0" applyFill="0" applyBorder="0" applyProtection="0"/>
    <xf numFmtId="0" fontId="16" fillId="0" borderId="21"/>
  </cellStyleXfs>
  <cellXfs count="156">
    <xf numFmtId="0" fontId="0" fillId="0" borderId="0" xfId="0"/>
    <xf numFmtId="0" fontId="0" fillId="0" borderId="0" xfId="0" applyNumberFormat="1"/>
    <xf numFmtId="0" fontId="0" fillId="2" borderId="1" xfId="0" applyFill="1" applyBorder="1"/>
    <xf numFmtId="0" fontId="0" fillId="2" borderId="2" xfId="0" applyFill="1" applyBorder="1"/>
    <xf numFmtId="0" fontId="0" fillId="2" borderId="3" xfId="0" applyFill="1" applyBorder="1"/>
    <xf numFmtId="0" fontId="0" fillId="2" borderId="4" xfId="0" applyFill="1" applyBorder="1"/>
    <xf numFmtId="49" fontId="1" fillId="3" borderId="5" xfId="0" applyNumberFormat="1" applyFont="1" applyFill="1" applyBorder="1" applyAlignment="1">
      <alignment vertical="center" wrapText="1"/>
    </xf>
    <xf numFmtId="49" fontId="2" fillId="2" borderId="6" xfId="0" applyNumberFormat="1" applyFont="1" applyFill="1" applyBorder="1" applyAlignment="1">
      <alignment horizontal="right"/>
    </xf>
    <xf numFmtId="0" fontId="2" fillId="2" borderId="7" xfId="0" applyFont="1" applyFill="1" applyBorder="1"/>
    <xf numFmtId="3" fontId="2" fillId="2" borderId="6" xfId="0" applyNumberFormat="1" applyFont="1" applyFill="1" applyBorder="1"/>
    <xf numFmtId="49" fontId="4" fillId="2" borderId="5" xfId="0" applyNumberFormat="1" applyFont="1" applyFill="1" applyBorder="1" applyAlignment="1">
      <alignment vertical="center" wrapText="1"/>
    </xf>
    <xf numFmtId="0" fontId="5" fillId="2" borderId="7" xfId="0" applyFont="1" applyFill="1" applyBorder="1"/>
    <xf numFmtId="49" fontId="4" fillId="2" borderId="6" xfId="0" applyNumberFormat="1" applyFont="1" applyFill="1" applyBorder="1" applyAlignment="1">
      <alignment wrapText="1"/>
    </xf>
    <xf numFmtId="49" fontId="4" fillId="2" borderId="6" xfId="0" applyNumberFormat="1" applyFont="1" applyFill="1" applyBorder="1" applyAlignment="1">
      <alignment horizontal="right"/>
    </xf>
    <xf numFmtId="49" fontId="4" fillId="2" borderId="6" xfId="0" applyNumberFormat="1" applyFont="1" applyFill="1" applyBorder="1" applyAlignment="1">
      <alignment horizontal="right" wrapText="1"/>
    </xf>
    <xf numFmtId="49" fontId="4" fillId="2" borderId="6" xfId="0" applyNumberFormat="1" applyFont="1" applyFill="1" applyBorder="1"/>
    <xf numFmtId="0" fontId="4" fillId="2" borderId="6" xfId="0" applyFont="1" applyFill="1" applyBorder="1"/>
    <xf numFmtId="3" fontId="4" fillId="2" borderId="6" xfId="0" applyNumberFormat="1" applyFont="1" applyFill="1" applyBorder="1" applyAlignment="1">
      <alignment horizontal="right" wrapText="1"/>
    </xf>
    <xf numFmtId="0" fontId="2" fillId="2" borderId="8" xfId="0" applyFont="1" applyFill="1" applyBorder="1" applyAlignment="1">
      <alignment wrapText="1"/>
    </xf>
    <xf numFmtId="14" fontId="2" fillId="2" borderId="9" xfId="0" applyNumberFormat="1" applyFont="1" applyFill="1" applyBorder="1"/>
    <xf numFmtId="0" fontId="2" fillId="2" borderId="3" xfId="0" applyFont="1" applyFill="1" applyBorder="1"/>
    <xf numFmtId="0" fontId="2" fillId="2" borderId="9" xfId="0" applyFont="1" applyFill="1" applyBorder="1"/>
    <xf numFmtId="0" fontId="2" fillId="2" borderId="9" xfId="0" applyFont="1" applyFill="1" applyBorder="1" applyAlignment="1">
      <alignment horizontal="justify" wrapText="1"/>
    </xf>
    <xf numFmtId="0" fontId="0" fillId="2" borderId="10" xfId="0" applyFill="1" applyBorder="1"/>
    <xf numFmtId="0" fontId="2" fillId="2" borderId="11" xfId="0" applyFont="1" applyFill="1" applyBorder="1"/>
    <xf numFmtId="0" fontId="2" fillId="2" borderId="12" xfId="0" applyFont="1" applyFill="1" applyBorder="1" applyAlignment="1">
      <alignment horizontal="left"/>
    </xf>
    <xf numFmtId="0" fontId="2" fillId="2" borderId="12" xfId="0" applyFont="1" applyFill="1" applyBorder="1"/>
    <xf numFmtId="49" fontId="1" fillId="5" borderId="13" xfId="0" applyNumberFormat="1" applyFont="1" applyFill="1" applyBorder="1" applyAlignment="1">
      <alignment vertical="center"/>
    </xf>
    <xf numFmtId="0" fontId="2" fillId="2" borderId="14" xfId="0" applyFont="1" applyFill="1" applyBorder="1" applyAlignment="1">
      <alignment vertical="center"/>
    </xf>
    <xf numFmtId="0" fontId="2" fillId="2" borderId="3" xfId="0" applyFont="1" applyFill="1" applyBorder="1" applyAlignment="1">
      <alignment vertical="center"/>
    </xf>
    <xf numFmtId="49" fontId="1" fillId="3" borderId="6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wrapText="1"/>
    </xf>
    <xf numFmtId="0" fontId="4" fillId="2" borderId="6" xfId="0" applyNumberFormat="1" applyFont="1" applyFill="1" applyBorder="1" applyAlignment="1">
      <alignment wrapText="1"/>
    </xf>
    <xf numFmtId="49" fontId="7" fillId="3" borderId="6" xfId="0" applyNumberFormat="1" applyFont="1" applyFill="1" applyBorder="1" applyAlignment="1">
      <alignment vertical="center"/>
    </xf>
    <xf numFmtId="0" fontId="7" fillId="3" borderId="6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vertical="center"/>
    </xf>
    <xf numFmtId="3" fontId="2" fillId="2" borderId="12" xfId="0" applyNumberFormat="1" applyFont="1" applyFill="1" applyBorder="1"/>
    <xf numFmtId="49" fontId="1" fillId="5" borderId="15" xfId="0" applyNumberFormat="1" applyFont="1" applyFill="1" applyBorder="1" applyAlignment="1">
      <alignment vertical="center"/>
    </xf>
    <xf numFmtId="0" fontId="2" fillId="2" borderId="16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vertical="center"/>
    </xf>
    <xf numFmtId="0" fontId="2" fillId="2" borderId="17" xfId="0" applyFont="1" applyFill="1" applyBorder="1"/>
    <xf numFmtId="0" fontId="2" fillId="2" borderId="18" xfId="0" applyFont="1" applyFill="1" applyBorder="1"/>
    <xf numFmtId="3" fontId="2" fillId="2" borderId="18" xfId="0" applyNumberFormat="1" applyFont="1" applyFill="1" applyBorder="1"/>
    <xf numFmtId="49" fontId="1" fillId="3" borderId="13" xfId="0" applyNumberFormat="1" applyFont="1" applyFill="1" applyBorder="1" applyAlignment="1">
      <alignment horizontal="center" vertical="center"/>
    </xf>
    <xf numFmtId="49" fontId="1" fillId="3" borderId="13" xfId="0" applyNumberFormat="1" applyFont="1" applyFill="1" applyBorder="1" applyAlignment="1">
      <alignment horizontal="center" vertical="center" wrapText="1"/>
    </xf>
    <xf numFmtId="49" fontId="7" fillId="3" borderId="15" xfId="0" applyNumberFormat="1" applyFont="1" applyFill="1" applyBorder="1" applyAlignment="1">
      <alignment vertical="center"/>
    </xf>
    <xf numFmtId="0" fontId="7" fillId="3" borderId="15" xfId="0" applyFont="1" applyFill="1" applyBorder="1" applyAlignment="1">
      <alignment horizontal="center" vertical="center"/>
    </xf>
    <xf numFmtId="0" fontId="7" fillId="3" borderId="15" xfId="0" applyFont="1" applyFill="1" applyBorder="1" applyAlignment="1">
      <alignment vertical="center"/>
    </xf>
    <xf numFmtId="3" fontId="7" fillId="3" borderId="15" xfId="0" applyNumberFormat="1" applyFont="1" applyFill="1" applyBorder="1" applyAlignment="1">
      <alignment vertical="center"/>
    </xf>
    <xf numFmtId="49" fontId="4" fillId="2" borderId="6" xfId="0" applyNumberFormat="1" applyFont="1" applyFill="1" applyBorder="1" applyAlignment="1">
      <alignment horizontal="center"/>
    </xf>
    <xf numFmtId="0" fontId="4" fillId="2" borderId="6" xfId="0" applyNumberFormat="1" applyFont="1" applyFill="1" applyBorder="1"/>
    <xf numFmtId="3" fontId="4" fillId="2" borderId="6" xfId="0" applyNumberFormat="1" applyFont="1" applyFill="1" applyBorder="1"/>
    <xf numFmtId="0" fontId="4" fillId="2" borderId="6" xfId="0" applyFont="1" applyFill="1" applyBorder="1" applyAlignment="1">
      <alignment horizontal="center"/>
    </xf>
    <xf numFmtId="49" fontId="8" fillId="3" borderId="15" xfId="0" applyNumberFormat="1" applyFont="1" applyFill="1" applyBorder="1" applyAlignment="1">
      <alignment vertical="center"/>
    </xf>
    <xf numFmtId="0" fontId="8" fillId="3" borderId="15" xfId="0" applyFont="1" applyFill="1" applyBorder="1" applyAlignment="1">
      <alignment horizontal="center" vertical="center"/>
    </xf>
    <xf numFmtId="0" fontId="8" fillId="3" borderId="15" xfId="0" applyFont="1" applyFill="1" applyBorder="1" applyAlignment="1">
      <alignment vertical="center"/>
    </xf>
    <xf numFmtId="3" fontId="8" fillId="3" borderId="15" xfId="0" applyNumberFormat="1" applyFont="1" applyFill="1" applyBorder="1" applyAlignment="1">
      <alignment vertical="center"/>
    </xf>
    <xf numFmtId="0" fontId="2" fillId="2" borderId="18" xfId="0" applyFont="1" applyFill="1" applyBorder="1" applyAlignment="1">
      <alignment horizontal="center"/>
    </xf>
    <xf numFmtId="0" fontId="1" fillId="5" borderId="15" xfId="0" applyFont="1" applyFill="1" applyBorder="1" applyAlignment="1">
      <alignment vertical="center"/>
    </xf>
    <xf numFmtId="0" fontId="1" fillId="3" borderId="15" xfId="0" applyFont="1" applyFill="1" applyBorder="1" applyAlignment="1">
      <alignment vertical="center"/>
    </xf>
    <xf numFmtId="0" fontId="0" fillId="2" borderId="19" xfId="0" applyFill="1" applyBorder="1"/>
    <xf numFmtId="164" fontId="1" fillId="2" borderId="21" xfId="0" applyNumberFormat="1" applyFont="1" applyFill="1" applyBorder="1" applyAlignment="1">
      <alignment vertical="center"/>
    </xf>
    <xf numFmtId="164" fontId="15" fillId="2" borderId="21" xfId="0" applyNumberFormat="1" applyFont="1" applyFill="1" applyBorder="1" applyAlignment="1">
      <alignment vertical="center"/>
    </xf>
    <xf numFmtId="0" fontId="14" fillId="2" borderId="21" xfId="0" applyFont="1" applyFill="1" applyBorder="1"/>
    <xf numFmtId="0" fontId="0" fillId="2" borderId="23" xfId="0" applyFill="1" applyBorder="1"/>
    <xf numFmtId="49" fontId="0" fillId="2" borderId="21" xfId="0" applyNumberFormat="1" applyFill="1" applyBorder="1" applyAlignment="1">
      <alignment vertical="center"/>
    </xf>
    <xf numFmtId="0" fontId="9" fillId="2" borderId="21" xfId="0" applyFont="1" applyFill="1" applyBorder="1" applyAlignment="1">
      <alignment vertical="center"/>
    </xf>
    <xf numFmtId="0" fontId="2" fillId="2" borderId="24" xfId="0" applyFont="1" applyFill="1" applyBorder="1"/>
    <xf numFmtId="3" fontId="2" fillId="2" borderId="24" xfId="0" applyNumberFormat="1" applyFont="1" applyFill="1" applyBorder="1"/>
    <xf numFmtId="49" fontId="1" fillId="5" borderId="25" xfId="0" applyNumberFormat="1" applyFont="1" applyFill="1" applyBorder="1" applyAlignment="1">
      <alignment vertical="center"/>
    </xf>
    <xf numFmtId="0" fontId="1" fillId="5" borderId="26" xfId="0" applyFont="1" applyFill="1" applyBorder="1" applyAlignment="1">
      <alignment vertical="center"/>
    </xf>
    <xf numFmtId="164" fontId="1" fillId="5" borderId="27" xfId="0" applyNumberFormat="1" applyFont="1" applyFill="1" applyBorder="1" applyAlignment="1">
      <alignment vertical="center"/>
    </xf>
    <xf numFmtId="49" fontId="1" fillId="3" borderId="28" xfId="0" applyNumberFormat="1" applyFont="1" applyFill="1" applyBorder="1" applyAlignment="1">
      <alignment vertical="center"/>
    </xf>
    <xf numFmtId="164" fontId="1" fillId="3" borderId="29" xfId="0" applyNumberFormat="1" applyFont="1" applyFill="1" applyBorder="1" applyAlignment="1">
      <alignment vertical="center"/>
    </xf>
    <xf numFmtId="49" fontId="1" fillId="5" borderId="28" xfId="0" applyNumberFormat="1" applyFont="1" applyFill="1" applyBorder="1" applyAlignment="1">
      <alignment vertical="center"/>
    </xf>
    <xf numFmtId="164" fontId="1" fillId="5" borderId="29" xfId="0" applyNumberFormat="1" applyFont="1" applyFill="1" applyBorder="1" applyAlignment="1">
      <alignment vertical="center"/>
    </xf>
    <xf numFmtId="49" fontId="1" fillId="5" borderId="30" xfId="0" applyNumberFormat="1" applyFont="1" applyFill="1" applyBorder="1" applyAlignment="1">
      <alignment vertical="center"/>
    </xf>
    <xf numFmtId="0" fontId="9" fillId="5" borderId="31" xfId="0" applyFont="1" applyFill="1" applyBorder="1" applyAlignment="1">
      <alignment vertical="center"/>
    </xf>
    <xf numFmtId="164" fontId="1" fillId="6" borderId="32" xfId="0" applyNumberFormat="1" applyFont="1" applyFill="1" applyBorder="1" applyAlignment="1">
      <alignment vertical="center"/>
    </xf>
    <xf numFmtId="0" fontId="0" fillId="2" borderId="21" xfId="0" applyFill="1" applyBorder="1" applyAlignment="1">
      <alignment vertical="center"/>
    </xf>
    <xf numFmtId="0" fontId="14" fillId="2" borderId="21" xfId="0" applyFont="1" applyFill="1" applyBorder="1" applyAlignment="1">
      <alignment vertical="center"/>
    </xf>
    <xf numFmtId="49" fontId="12" fillId="2" borderId="43" xfId="0" applyNumberFormat="1" applyFont="1" applyFill="1" applyBorder="1" applyAlignment="1">
      <alignment vertical="center"/>
    </xf>
    <xf numFmtId="0" fontId="14" fillId="2" borderId="44" xfId="0" applyFont="1" applyFill="1" applyBorder="1"/>
    <xf numFmtId="0" fontId="14" fillId="2" borderId="45" xfId="0" applyFont="1" applyFill="1" applyBorder="1"/>
    <xf numFmtId="49" fontId="14" fillId="2" borderId="46" xfId="0" applyNumberFormat="1" applyFont="1" applyFill="1" applyBorder="1" applyAlignment="1">
      <alignment vertical="center"/>
    </xf>
    <xf numFmtId="0" fontId="14" fillId="2" borderId="47" xfId="0" applyFont="1" applyFill="1" applyBorder="1"/>
    <xf numFmtId="49" fontId="14" fillId="2" borderId="48" xfId="0" applyNumberFormat="1" applyFont="1" applyFill="1" applyBorder="1" applyAlignment="1">
      <alignment vertical="center"/>
    </xf>
    <xf numFmtId="0" fontId="14" fillId="2" borderId="49" xfId="0" applyFont="1" applyFill="1" applyBorder="1"/>
    <xf numFmtId="0" fontId="14" fillId="2" borderId="50" xfId="0" applyFont="1" applyFill="1" applyBorder="1"/>
    <xf numFmtId="0" fontId="0" fillId="0" borderId="21" xfId="0" applyNumberFormat="1" applyBorder="1"/>
    <xf numFmtId="49" fontId="4" fillId="2" borderId="6" xfId="0" applyNumberFormat="1" applyFont="1" applyFill="1" applyBorder="1" applyAlignment="1">
      <alignment horizontal="right" vertical="center" wrapText="1"/>
    </xf>
    <xf numFmtId="17" fontId="4" fillId="2" borderId="6" xfId="0" applyNumberFormat="1" applyFont="1" applyFill="1" applyBorder="1" applyAlignment="1">
      <alignment horizontal="right"/>
    </xf>
    <xf numFmtId="166" fontId="4" fillId="2" borderId="6" xfId="0" applyNumberFormat="1" applyFont="1" applyFill="1" applyBorder="1"/>
    <xf numFmtId="0" fontId="4" fillId="2" borderId="6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right" vertical="center" wrapText="1"/>
    </xf>
    <xf numFmtId="49" fontId="1" fillId="3" borderId="56" xfId="0" applyNumberFormat="1" applyFont="1" applyFill="1" applyBorder="1" applyAlignment="1">
      <alignment horizontal="center" vertical="center"/>
    </xf>
    <xf numFmtId="49" fontId="1" fillId="3" borderId="56" xfId="0" applyNumberFormat="1" applyFont="1" applyFill="1" applyBorder="1" applyAlignment="1">
      <alignment horizontal="center" vertical="center" wrapText="1"/>
    </xf>
    <xf numFmtId="49" fontId="3" fillId="3" borderId="57" xfId="0" applyNumberFormat="1" applyFont="1" applyFill="1" applyBorder="1" applyAlignment="1">
      <alignment vertical="center"/>
    </xf>
    <xf numFmtId="0" fontId="3" fillId="3" borderId="57" xfId="0" applyFont="1" applyFill="1" applyBorder="1" applyAlignment="1">
      <alignment horizontal="center" vertical="center"/>
    </xf>
    <xf numFmtId="0" fontId="3" fillId="3" borderId="57" xfId="0" applyFont="1" applyFill="1" applyBorder="1" applyAlignment="1">
      <alignment vertical="center"/>
    </xf>
    <xf numFmtId="3" fontId="3" fillId="3" borderId="57" xfId="0" applyNumberFormat="1" applyFont="1" applyFill="1" applyBorder="1" applyAlignment="1">
      <alignment vertical="center"/>
    </xf>
    <xf numFmtId="0" fontId="4" fillId="2" borderId="55" xfId="0" applyFont="1" applyFill="1" applyBorder="1" applyAlignment="1">
      <alignment vertical="center"/>
    </xf>
    <xf numFmtId="0" fontId="4" fillId="2" borderId="55" xfId="0" applyFont="1" applyFill="1" applyBorder="1" applyAlignment="1">
      <alignment horizontal="center" vertical="center"/>
    </xf>
    <xf numFmtId="3" fontId="4" fillId="2" borderId="55" xfId="0" applyNumberFormat="1" applyFont="1" applyFill="1" applyBorder="1" applyAlignment="1">
      <alignment vertical="center"/>
    </xf>
    <xf numFmtId="49" fontId="17" fillId="2" borderId="6" xfId="0" applyNumberFormat="1" applyFont="1" applyFill="1" applyBorder="1" applyAlignment="1">
      <alignment horizontal="left" vertical="center" wrapText="1"/>
    </xf>
    <xf numFmtId="49" fontId="17" fillId="2" borderId="6" xfId="0" applyNumberFormat="1" applyFont="1" applyFill="1" applyBorder="1"/>
    <xf numFmtId="49" fontId="8" fillId="3" borderId="57" xfId="0" applyNumberFormat="1" applyFont="1" applyFill="1" applyBorder="1" applyAlignment="1">
      <alignment vertical="center"/>
    </xf>
    <xf numFmtId="0" fontId="8" fillId="3" borderId="57" xfId="0" applyFont="1" applyFill="1" applyBorder="1" applyAlignment="1">
      <alignment horizontal="center" vertical="center"/>
    </xf>
    <xf numFmtId="0" fontId="8" fillId="3" borderId="57" xfId="0" applyFont="1" applyFill="1" applyBorder="1" applyAlignment="1">
      <alignment vertical="center"/>
    </xf>
    <xf numFmtId="3" fontId="8" fillId="3" borderId="57" xfId="0" applyNumberFormat="1" applyFont="1" applyFill="1" applyBorder="1" applyAlignment="1">
      <alignment vertical="center"/>
    </xf>
    <xf numFmtId="49" fontId="4" fillId="2" borderId="55" xfId="0" applyNumberFormat="1" applyFont="1" applyFill="1" applyBorder="1" applyAlignment="1">
      <alignment wrapText="1"/>
    </xf>
    <xf numFmtId="49" fontId="4" fillId="2" borderId="55" xfId="0" applyNumberFormat="1" applyFont="1" applyFill="1" applyBorder="1" applyAlignment="1">
      <alignment horizontal="center"/>
    </xf>
    <xf numFmtId="3" fontId="4" fillId="2" borderId="55" xfId="0" applyNumberFormat="1" applyFont="1" applyFill="1" applyBorder="1"/>
    <xf numFmtId="49" fontId="4" fillId="2" borderId="55" xfId="0" applyNumberFormat="1" applyFont="1" applyFill="1" applyBorder="1" applyAlignment="1">
      <alignment horizontal="center" wrapText="1"/>
    </xf>
    <xf numFmtId="0" fontId="2" fillId="9" borderId="42" xfId="0" applyFont="1" applyFill="1" applyBorder="1"/>
    <xf numFmtId="0" fontId="2" fillId="7" borderId="21" xfId="0" applyFont="1" applyFill="1" applyBorder="1"/>
    <xf numFmtId="0" fontId="2" fillId="0" borderId="0" xfId="0" applyNumberFormat="1" applyFont="1"/>
    <xf numFmtId="49" fontId="15" fillId="8" borderId="33" xfId="0" applyNumberFormat="1" applyFont="1" applyFill="1" applyBorder="1" applyAlignment="1">
      <alignment vertical="center"/>
    </xf>
    <xf numFmtId="49" fontId="15" fillId="8" borderId="22" xfId="0" applyNumberFormat="1" applyFont="1" applyFill="1" applyBorder="1" applyAlignment="1">
      <alignment vertical="center"/>
    </xf>
    <xf numFmtId="49" fontId="2" fillId="8" borderId="34" xfId="0" applyNumberFormat="1" applyFont="1" applyFill="1" applyBorder="1"/>
    <xf numFmtId="49" fontId="15" fillId="2" borderId="35" xfId="0" applyNumberFormat="1" applyFont="1" applyFill="1" applyBorder="1" applyAlignment="1">
      <alignment vertical="center"/>
    </xf>
    <xf numFmtId="3" fontId="15" fillId="2" borderId="6" xfId="0" applyNumberFormat="1" applyFont="1" applyFill="1" applyBorder="1" applyAlignment="1">
      <alignment vertical="center"/>
    </xf>
    <xf numFmtId="9" fontId="2" fillId="2" borderId="36" xfId="0" applyNumberFormat="1" applyFont="1" applyFill="1" applyBorder="1"/>
    <xf numFmtId="165" fontId="15" fillId="2" borderId="6" xfId="0" applyNumberFormat="1" applyFont="1" applyFill="1" applyBorder="1" applyAlignment="1">
      <alignment vertical="center"/>
    </xf>
    <xf numFmtId="0" fontId="1" fillId="7" borderId="21" xfId="0" applyFont="1" applyFill="1" applyBorder="1" applyAlignment="1">
      <alignment vertical="center"/>
    </xf>
    <xf numFmtId="49" fontId="15" fillId="8" borderId="37" xfId="0" applyNumberFormat="1" applyFont="1" applyFill="1" applyBorder="1" applyAlignment="1">
      <alignment vertical="center"/>
    </xf>
    <xf numFmtId="165" fontId="15" fillId="8" borderId="38" xfId="0" applyNumberFormat="1" applyFont="1" applyFill="1" applyBorder="1" applyAlignment="1">
      <alignment vertical="center"/>
    </xf>
    <xf numFmtId="9" fontId="15" fillId="8" borderId="39" xfId="0" applyNumberFormat="1" applyFont="1" applyFill="1" applyBorder="1" applyAlignment="1">
      <alignment vertical="center"/>
    </xf>
    <xf numFmtId="0" fontId="2" fillId="2" borderId="21" xfId="0" applyFont="1" applyFill="1" applyBorder="1" applyAlignment="1">
      <alignment vertical="center"/>
    </xf>
    <xf numFmtId="0" fontId="1" fillId="2" borderId="21" xfId="0" applyFont="1" applyFill="1" applyBorder="1" applyAlignment="1">
      <alignment vertical="center"/>
    </xf>
    <xf numFmtId="0" fontId="3" fillId="2" borderId="21" xfId="0" applyFont="1" applyFill="1" applyBorder="1" applyAlignment="1">
      <alignment vertical="center"/>
    </xf>
    <xf numFmtId="0" fontId="1" fillId="9" borderId="20" xfId="0" applyFont="1" applyFill="1" applyBorder="1" applyAlignment="1">
      <alignment vertical="center"/>
    </xf>
    <xf numFmtId="49" fontId="18" fillId="9" borderId="21" xfId="0" applyNumberFormat="1" applyFont="1" applyFill="1" applyBorder="1" applyAlignment="1">
      <alignment vertical="center"/>
    </xf>
    <xf numFmtId="0" fontId="1" fillId="9" borderId="21" xfId="0" applyFont="1" applyFill="1" applyBorder="1" applyAlignment="1">
      <alignment vertical="center"/>
    </xf>
    <xf numFmtId="0" fontId="1" fillId="9" borderId="51" xfId="0" applyFont="1" applyFill="1" applyBorder="1" applyAlignment="1">
      <alignment vertical="center"/>
    </xf>
    <xf numFmtId="0" fontId="1" fillId="7" borderId="20" xfId="0" applyFont="1" applyFill="1" applyBorder="1" applyAlignment="1">
      <alignment vertical="center"/>
    </xf>
    <xf numFmtId="49" fontId="15" fillId="8" borderId="52" xfId="0" applyNumberFormat="1" applyFont="1" applyFill="1" applyBorder="1" applyAlignment="1">
      <alignment vertical="center"/>
    </xf>
    <xf numFmtId="0" fontId="15" fillId="8" borderId="53" xfId="0" applyNumberFormat="1" applyFont="1" applyFill="1" applyBorder="1" applyAlignment="1">
      <alignment vertical="center"/>
    </xf>
    <xf numFmtId="0" fontId="15" fillId="8" borderId="54" xfId="0" applyNumberFormat="1" applyFont="1" applyFill="1" applyBorder="1" applyAlignment="1">
      <alignment vertical="center"/>
    </xf>
    <xf numFmtId="0" fontId="15" fillId="7" borderId="21" xfId="0" applyFont="1" applyFill="1" applyBorder="1" applyAlignment="1">
      <alignment vertical="center"/>
    </xf>
    <xf numFmtId="165" fontId="15" fillId="8" borderId="39" xfId="0" applyNumberFormat="1" applyFont="1" applyFill="1" applyBorder="1" applyAlignment="1">
      <alignment vertical="center"/>
    </xf>
    <xf numFmtId="49" fontId="2" fillId="2" borderId="21" xfId="0" applyNumberFormat="1" applyFont="1" applyFill="1" applyBorder="1" applyAlignment="1">
      <alignment vertical="center"/>
    </xf>
    <xf numFmtId="0" fontId="2" fillId="2" borderId="21" xfId="0" applyFont="1" applyFill="1" applyBorder="1"/>
    <xf numFmtId="3" fontId="19" fillId="3" borderId="6" xfId="0" applyNumberFormat="1" applyFont="1" applyFill="1" applyBorder="1" applyAlignment="1">
      <alignment vertical="center"/>
    </xf>
    <xf numFmtId="3" fontId="4" fillId="2" borderId="6" xfId="0" applyNumberFormat="1" applyFont="1" applyFill="1" applyBorder="1" applyAlignment="1">
      <alignment wrapText="1"/>
    </xf>
    <xf numFmtId="49" fontId="18" fillId="9" borderId="40" xfId="0" applyNumberFormat="1" applyFont="1" applyFill="1" applyBorder="1" applyAlignment="1">
      <alignment vertical="center"/>
    </xf>
    <xf numFmtId="0" fontId="15" fillId="9" borderId="41" xfId="0" applyFont="1" applyFill="1" applyBorder="1" applyAlignment="1">
      <alignment vertical="center"/>
    </xf>
    <xf numFmtId="49" fontId="4" fillId="2" borderId="6" xfId="0" applyNumberFormat="1" applyFont="1" applyFill="1" applyBorder="1" applyAlignment="1">
      <alignment wrapText="1"/>
    </xf>
    <xf numFmtId="0" fontId="4" fillId="2" borderId="6" xfId="0" applyFont="1" applyFill="1" applyBorder="1" applyAlignment="1">
      <alignment wrapText="1"/>
    </xf>
    <xf numFmtId="49" fontId="3" fillId="3" borderId="6" xfId="0" applyNumberFormat="1" applyFont="1" applyFill="1" applyBorder="1" applyAlignment="1">
      <alignment wrapText="1"/>
    </xf>
    <xf numFmtId="0" fontId="3" fillId="4" borderId="6" xfId="0" applyFont="1" applyFill="1" applyBorder="1" applyAlignment="1">
      <alignment wrapText="1"/>
    </xf>
    <xf numFmtId="49" fontId="6" fillId="3" borderId="6" xfId="0" applyNumberFormat="1" applyFont="1" applyFill="1" applyBorder="1" applyAlignment="1">
      <alignment horizontal="center" vertical="center"/>
    </xf>
    <xf numFmtId="0" fontId="6" fillId="4" borderId="6" xfId="0" applyFont="1" applyFill="1" applyBorder="1" applyAlignment="1">
      <alignment horizontal="center" vertical="center"/>
    </xf>
    <xf numFmtId="49" fontId="4" fillId="2" borderId="6" xfId="0" applyNumberFormat="1" applyFont="1" applyFill="1" applyBorder="1" applyAlignment="1"/>
    <xf numFmtId="0" fontId="4" fillId="2" borderId="6" xfId="0" applyFont="1" applyFill="1" applyBorder="1" applyAlignment="1"/>
  </cellXfs>
  <cellStyles count="2">
    <cellStyle name="Normal" xfId="0" builtinId="0"/>
    <cellStyle name="Normal 2" xfId="1" xr:uid="{00000000-0005-0000-0000-000001000000}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6</xdr:col>
      <xdr:colOff>628650</xdr:colOff>
      <xdr:row>7</xdr:row>
      <xdr:rowOff>32084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190500"/>
          <a:ext cx="5581650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U92"/>
  <sheetViews>
    <sheetView showGridLines="0" tabSelected="1" topLeftCell="A55" zoomScale="130" zoomScaleNormal="130" workbookViewId="0">
      <selection activeCell="F49" sqref="F49"/>
    </sheetView>
  </sheetViews>
  <sheetFormatPr defaultColWidth="10.85546875" defaultRowHeight="11.25" customHeight="1"/>
  <cols>
    <col min="1" max="1" width="4.42578125" style="1" customWidth="1"/>
    <col min="2" max="2" width="20" style="1" customWidth="1"/>
    <col min="3" max="3" width="19.42578125" style="1" customWidth="1"/>
    <col min="4" max="4" width="9.42578125" style="1" customWidth="1"/>
    <col min="5" max="5" width="14.42578125" style="1" customWidth="1"/>
    <col min="6" max="6" width="11" style="1" customWidth="1"/>
    <col min="7" max="7" width="12.42578125" style="1" customWidth="1"/>
    <col min="8" max="255" width="10.85546875" style="1" customWidth="1"/>
  </cols>
  <sheetData>
    <row r="1" spans="1:7" ht="15" customHeight="1">
      <c r="A1" s="2"/>
      <c r="B1" s="2"/>
      <c r="C1" s="2"/>
      <c r="D1" s="2"/>
      <c r="E1" s="2"/>
      <c r="F1" s="2"/>
      <c r="G1" s="2"/>
    </row>
    <row r="2" spans="1:7" ht="15" customHeight="1">
      <c r="A2" s="2"/>
      <c r="B2" s="2"/>
      <c r="C2" s="2"/>
      <c r="D2" s="2"/>
      <c r="E2" s="2"/>
      <c r="F2" s="2"/>
      <c r="G2" s="2"/>
    </row>
    <row r="3" spans="1:7" ht="15" customHeight="1">
      <c r="A3" s="2"/>
      <c r="B3" s="2"/>
      <c r="C3" s="2"/>
      <c r="D3" s="2"/>
      <c r="E3" s="2"/>
      <c r="F3" s="2"/>
      <c r="G3" s="2"/>
    </row>
    <row r="4" spans="1:7" ht="15" customHeight="1">
      <c r="A4" s="2"/>
      <c r="B4" s="2"/>
      <c r="C4" s="2"/>
      <c r="D4" s="2"/>
      <c r="E4" s="2"/>
      <c r="F4" s="2"/>
      <c r="G4" s="2"/>
    </row>
    <row r="5" spans="1:7" ht="15" customHeight="1">
      <c r="A5" s="2"/>
      <c r="B5" s="2"/>
      <c r="C5" s="2"/>
      <c r="D5" s="2"/>
      <c r="E5" s="2"/>
      <c r="F5" s="2"/>
      <c r="G5" s="2"/>
    </row>
    <row r="6" spans="1:7" ht="15" customHeight="1">
      <c r="A6" s="2"/>
      <c r="B6" s="2"/>
      <c r="C6" s="2"/>
      <c r="D6" s="2"/>
      <c r="E6" s="2"/>
      <c r="F6" s="2"/>
      <c r="G6" s="2"/>
    </row>
    <row r="7" spans="1:7" ht="15" customHeight="1">
      <c r="A7" s="2"/>
      <c r="B7" s="2"/>
      <c r="C7" s="2"/>
      <c r="D7" s="2"/>
      <c r="E7" s="2"/>
      <c r="F7" s="2"/>
      <c r="G7" s="2"/>
    </row>
    <row r="8" spans="1:7" ht="15" customHeight="1">
      <c r="A8" s="2"/>
      <c r="B8" s="3"/>
      <c r="C8" s="4"/>
      <c r="D8" s="2"/>
      <c r="E8" s="4"/>
      <c r="F8" s="4"/>
      <c r="G8" s="4"/>
    </row>
    <row r="9" spans="1:7" ht="15">
      <c r="A9" s="5"/>
      <c r="B9" s="6" t="s">
        <v>0</v>
      </c>
      <c r="C9" s="7" t="s">
        <v>1</v>
      </c>
      <c r="D9" s="8"/>
      <c r="E9" s="150" t="s">
        <v>2</v>
      </c>
      <c r="F9" s="151"/>
      <c r="G9" s="9">
        <v>600</v>
      </c>
    </row>
    <row r="10" spans="1:7" ht="28.5" customHeight="1">
      <c r="A10" s="5"/>
      <c r="B10" s="10" t="s">
        <v>3</v>
      </c>
      <c r="C10" s="91" t="s">
        <v>4</v>
      </c>
      <c r="D10" s="11"/>
      <c r="E10" s="148" t="s">
        <v>5</v>
      </c>
      <c r="F10" s="149"/>
      <c r="G10" s="13" t="s">
        <v>6</v>
      </c>
    </row>
    <row r="11" spans="1:7" ht="18" customHeight="1">
      <c r="A11" s="5"/>
      <c r="B11" s="10" t="s">
        <v>7</v>
      </c>
      <c r="C11" s="13" t="s">
        <v>8</v>
      </c>
      <c r="D11" s="11"/>
      <c r="E11" s="148" t="s">
        <v>9</v>
      </c>
      <c r="F11" s="149"/>
      <c r="G11" s="93">
        <v>3200</v>
      </c>
    </row>
    <row r="12" spans="1:7" ht="11.25" customHeight="1">
      <c r="A12" s="5"/>
      <c r="B12" s="10" t="s">
        <v>10</v>
      </c>
      <c r="C12" s="14" t="s">
        <v>11</v>
      </c>
      <c r="D12" s="11"/>
      <c r="E12" s="15" t="s">
        <v>12</v>
      </c>
      <c r="F12" s="16"/>
      <c r="G12" s="17">
        <f>G11*G9</f>
        <v>1920000</v>
      </c>
    </row>
    <row r="13" spans="1:7" ht="11.25" customHeight="1">
      <c r="A13" s="5"/>
      <c r="B13" s="10" t="s">
        <v>13</v>
      </c>
      <c r="C13" s="13" t="s">
        <v>14</v>
      </c>
      <c r="D13" s="11"/>
      <c r="E13" s="148" t="s">
        <v>15</v>
      </c>
      <c r="F13" s="149"/>
      <c r="G13" s="13" t="s">
        <v>16</v>
      </c>
    </row>
    <row r="14" spans="1:7" ht="13.5" customHeight="1">
      <c r="A14" s="5"/>
      <c r="B14" s="10" t="s">
        <v>17</v>
      </c>
      <c r="C14" s="13" t="s">
        <v>14</v>
      </c>
      <c r="D14" s="11"/>
      <c r="E14" s="148" t="s">
        <v>18</v>
      </c>
      <c r="F14" s="149"/>
      <c r="G14" s="13" t="s">
        <v>19</v>
      </c>
    </row>
    <row r="15" spans="1:7" ht="25.5" customHeight="1">
      <c r="A15" s="5"/>
      <c r="B15" s="10" t="s">
        <v>20</v>
      </c>
      <c r="C15" s="92">
        <v>44713</v>
      </c>
      <c r="D15" s="11"/>
      <c r="E15" s="154" t="s">
        <v>21</v>
      </c>
      <c r="F15" s="155"/>
      <c r="G15" s="14" t="s">
        <v>22</v>
      </c>
    </row>
    <row r="16" spans="1:7" ht="12" customHeight="1">
      <c r="A16" s="2"/>
      <c r="B16" s="18"/>
      <c r="C16" s="19"/>
      <c r="D16" s="20"/>
      <c r="E16" s="21"/>
      <c r="F16" s="21"/>
      <c r="G16" s="22"/>
    </row>
    <row r="17" spans="1:7" ht="12" customHeight="1">
      <c r="A17" s="23"/>
      <c r="B17" s="152" t="s">
        <v>23</v>
      </c>
      <c r="C17" s="153"/>
      <c r="D17" s="153"/>
      <c r="E17" s="153"/>
      <c r="F17" s="153"/>
      <c r="G17" s="153"/>
    </row>
    <row r="18" spans="1:7" ht="12" customHeight="1">
      <c r="A18" s="2"/>
      <c r="B18" s="24"/>
      <c r="C18" s="25"/>
      <c r="D18" s="25"/>
      <c r="E18" s="25"/>
      <c r="F18" s="26"/>
      <c r="G18" s="26"/>
    </row>
    <row r="19" spans="1:7" ht="12" customHeight="1">
      <c r="A19" s="5"/>
      <c r="B19" s="27" t="s">
        <v>24</v>
      </c>
      <c r="C19" s="28"/>
      <c r="D19" s="29"/>
      <c r="E19" s="29"/>
      <c r="F19" s="29"/>
      <c r="G19" s="29"/>
    </row>
    <row r="20" spans="1:7" ht="24" customHeight="1">
      <c r="A20" s="23"/>
      <c r="B20" s="30" t="s">
        <v>25</v>
      </c>
      <c r="C20" s="30" t="s">
        <v>26</v>
      </c>
      <c r="D20" s="30" t="s">
        <v>27</v>
      </c>
      <c r="E20" s="30" t="s">
        <v>28</v>
      </c>
      <c r="F20" s="30" t="s">
        <v>29</v>
      </c>
      <c r="G20" s="30" t="s">
        <v>30</v>
      </c>
    </row>
    <row r="21" spans="1:7" ht="12.75" customHeight="1">
      <c r="A21" s="23"/>
      <c r="B21" s="12" t="s">
        <v>31</v>
      </c>
      <c r="C21" s="31" t="s">
        <v>32</v>
      </c>
      <c r="D21" s="32">
        <v>6</v>
      </c>
      <c r="E21" s="31" t="s">
        <v>33</v>
      </c>
      <c r="F21" s="17">
        <v>18000</v>
      </c>
      <c r="G21" s="17">
        <f>D21*F21</f>
        <v>108000</v>
      </c>
    </row>
    <row r="22" spans="1:7" ht="12.75" customHeight="1">
      <c r="A22" s="23"/>
      <c r="B22" s="12" t="s">
        <v>34</v>
      </c>
      <c r="C22" s="31" t="s">
        <v>32</v>
      </c>
      <c r="D22" s="32">
        <v>1</v>
      </c>
      <c r="E22" s="31" t="s">
        <v>35</v>
      </c>
      <c r="F22" s="17">
        <v>18000</v>
      </c>
      <c r="G22" s="17">
        <f>D22*F22</f>
        <v>18000</v>
      </c>
    </row>
    <row r="23" spans="1:7" ht="12.75" customHeight="1">
      <c r="A23" s="23"/>
      <c r="B23" s="33" t="s">
        <v>36</v>
      </c>
      <c r="C23" s="34"/>
      <c r="D23" s="34"/>
      <c r="E23" s="34"/>
      <c r="F23" s="35"/>
      <c r="G23" s="144">
        <f>SUM(G21:G22)</f>
        <v>126000</v>
      </c>
    </row>
    <row r="24" spans="1:7" ht="12" customHeight="1">
      <c r="A24" s="2"/>
      <c r="B24" s="24"/>
      <c r="C24" s="26"/>
      <c r="D24" s="26"/>
      <c r="E24" s="26"/>
      <c r="F24" s="36"/>
      <c r="G24" s="36"/>
    </row>
    <row r="25" spans="1:7" ht="12" customHeight="1">
      <c r="A25" s="5"/>
      <c r="B25" s="37" t="s">
        <v>37</v>
      </c>
      <c r="C25" s="38"/>
      <c r="D25" s="39"/>
      <c r="E25" s="39"/>
      <c r="F25" s="40"/>
      <c r="G25" s="40"/>
    </row>
    <row r="26" spans="1:7" ht="24" customHeight="1">
      <c r="A26" s="5"/>
      <c r="B26" s="96" t="s">
        <v>25</v>
      </c>
      <c r="C26" s="97" t="s">
        <v>26</v>
      </c>
      <c r="D26" s="97" t="s">
        <v>27</v>
      </c>
      <c r="E26" s="96" t="s">
        <v>28</v>
      </c>
      <c r="F26" s="97" t="s">
        <v>29</v>
      </c>
      <c r="G26" s="96" t="s">
        <v>30</v>
      </c>
    </row>
    <row r="27" spans="1:7" ht="12" customHeight="1">
      <c r="A27" s="65"/>
      <c r="B27" s="102" t="s">
        <v>38</v>
      </c>
      <c r="C27" s="103" t="s">
        <v>39</v>
      </c>
      <c r="D27" s="103">
        <v>1</v>
      </c>
      <c r="E27" s="103" t="s">
        <v>40</v>
      </c>
      <c r="F27" s="104">
        <v>20000</v>
      </c>
      <c r="G27" s="17">
        <f>D27*F27</f>
        <v>20000</v>
      </c>
    </row>
    <row r="28" spans="1:7" ht="12" customHeight="1">
      <c r="A28" s="65"/>
      <c r="B28" s="102"/>
      <c r="C28" s="103"/>
      <c r="D28" s="103"/>
      <c r="E28" s="103"/>
      <c r="F28" s="104"/>
      <c r="G28" s="104"/>
    </row>
    <row r="29" spans="1:7" ht="12" customHeight="1">
      <c r="A29" s="5"/>
      <c r="B29" s="98" t="s">
        <v>41</v>
      </c>
      <c r="C29" s="99"/>
      <c r="D29" s="99"/>
      <c r="E29" s="99"/>
      <c r="F29" s="100"/>
      <c r="G29" s="101">
        <f>SUM(G27:G28)</f>
        <v>20000</v>
      </c>
    </row>
    <row r="30" spans="1:7" ht="12" customHeight="1">
      <c r="A30" s="2"/>
      <c r="B30" s="41"/>
      <c r="C30" s="42"/>
      <c r="D30" s="42"/>
      <c r="E30" s="42"/>
      <c r="F30" s="43"/>
      <c r="G30" s="43"/>
    </row>
    <row r="31" spans="1:7" ht="12" customHeight="1">
      <c r="A31" s="5"/>
      <c r="B31" s="37" t="s">
        <v>42</v>
      </c>
      <c r="C31" s="38"/>
      <c r="D31" s="39"/>
      <c r="E31" s="39"/>
      <c r="F31" s="40"/>
      <c r="G31" s="40"/>
    </row>
    <row r="32" spans="1:7" ht="24" customHeight="1">
      <c r="A32" s="5"/>
      <c r="B32" s="44" t="s">
        <v>25</v>
      </c>
      <c r="C32" s="44" t="s">
        <v>26</v>
      </c>
      <c r="D32" s="44" t="s">
        <v>27</v>
      </c>
      <c r="E32" s="44" t="s">
        <v>28</v>
      </c>
      <c r="F32" s="45" t="s">
        <v>29</v>
      </c>
      <c r="G32" s="44" t="s">
        <v>30</v>
      </c>
    </row>
    <row r="33" spans="1:11" ht="12.75" customHeight="1">
      <c r="A33" s="23"/>
      <c r="B33" s="12" t="s">
        <v>43</v>
      </c>
      <c r="C33" s="31" t="s">
        <v>44</v>
      </c>
      <c r="D33" s="32">
        <v>0.125</v>
      </c>
      <c r="E33" s="31" t="s">
        <v>45</v>
      </c>
      <c r="F33" s="17">
        <v>400000</v>
      </c>
      <c r="G33" s="17">
        <f>(D33*F33)</f>
        <v>50000</v>
      </c>
    </row>
    <row r="34" spans="1:11" ht="12.75" customHeight="1">
      <c r="A34" s="23"/>
      <c r="B34" s="12" t="s">
        <v>46</v>
      </c>
      <c r="C34" s="31" t="s">
        <v>44</v>
      </c>
      <c r="D34" s="32">
        <v>0.25</v>
      </c>
      <c r="E34" s="31" t="s">
        <v>45</v>
      </c>
      <c r="F34" s="17">
        <v>280000</v>
      </c>
      <c r="G34" s="17">
        <f t="shared" ref="G34:G37" si="0">(D34*F34)</f>
        <v>70000</v>
      </c>
    </row>
    <row r="35" spans="1:11" ht="12.75" customHeight="1">
      <c r="A35" s="23"/>
      <c r="B35" s="12" t="s">
        <v>47</v>
      </c>
      <c r="C35" s="31" t="s">
        <v>44</v>
      </c>
      <c r="D35" s="32">
        <v>0.125</v>
      </c>
      <c r="E35" s="31" t="s">
        <v>45</v>
      </c>
      <c r="F35" s="17">
        <v>120000</v>
      </c>
      <c r="G35" s="17">
        <f t="shared" si="0"/>
        <v>15000</v>
      </c>
    </row>
    <row r="36" spans="1:11" ht="12.75" customHeight="1">
      <c r="A36" s="23"/>
      <c r="B36" s="12" t="s">
        <v>48</v>
      </c>
      <c r="C36" s="31" t="s">
        <v>26</v>
      </c>
      <c r="D36" s="145">
        <f>G9</f>
        <v>600</v>
      </c>
      <c r="E36" s="31" t="s">
        <v>49</v>
      </c>
      <c r="F36" s="17">
        <v>900</v>
      </c>
      <c r="G36" s="17">
        <f t="shared" si="0"/>
        <v>540000</v>
      </c>
    </row>
    <row r="37" spans="1:11" ht="12.75" customHeight="1">
      <c r="A37" s="23"/>
      <c r="B37" s="12" t="s">
        <v>50</v>
      </c>
      <c r="C37" s="31" t="s">
        <v>44</v>
      </c>
      <c r="D37" s="32">
        <v>0.125</v>
      </c>
      <c r="E37" s="31" t="s">
        <v>35</v>
      </c>
      <c r="F37" s="17">
        <v>480000</v>
      </c>
      <c r="G37" s="17">
        <f t="shared" si="0"/>
        <v>60000</v>
      </c>
    </row>
    <row r="38" spans="1:11" ht="12.75" customHeight="1">
      <c r="A38" s="5"/>
      <c r="B38" s="46" t="s">
        <v>51</v>
      </c>
      <c r="C38" s="47"/>
      <c r="D38" s="47"/>
      <c r="E38" s="47"/>
      <c r="F38" s="48"/>
      <c r="G38" s="49">
        <f>SUM(G33:G37)</f>
        <v>735000</v>
      </c>
    </row>
    <row r="39" spans="1:11" ht="12" customHeight="1">
      <c r="A39" s="2"/>
      <c r="B39" s="41"/>
      <c r="C39" s="42"/>
      <c r="D39" s="42"/>
      <c r="E39" s="42"/>
      <c r="F39" s="43"/>
      <c r="G39" s="43"/>
    </row>
    <row r="40" spans="1:11" ht="12" customHeight="1">
      <c r="A40" s="5"/>
      <c r="B40" s="37" t="s">
        <v>52</v>
      </c>
      <c r="C40" s="38"/>
      <c r="D40" s="39"/>
      <c r="E40" s="39"/>
      <c r="F40" s="40"/>
      <c r="G40" s="40"/>
    </row>
    <row r="41" spans="1:11" ht="24" customHeight="1">
      <c r="A41" s="5"/>
      <c r="B41" s="45" t="s">
        <v>53</v>
      </c>
      <c r="C41" s="45" t="s">
        <v>54</v>
      </c>
      <c r="D41" s="45" t="s">
        <v>55</v>
      </c>
      <c r="E41" s="45" t="s">
        <v>28</v>
      </c>
      <c r="F41" s="45" t="s">
        <v>29</v>
      </c>
      <c r="G41" s="45" t="s">
        <v>30</v>
      </c>
      <c r="K41" s="90"/>
    </row>
    <row r="42" spans="1:11" ht="12.75" customHeight="1">
      <c r="A42" s="23"/>
      <c r="B42" s="105" t="s">
        <v>56</v>
      </c>
      <c r="C42" s="94"/>
      <c r="D42" s="95"/>
      <c r="E42" s="94"/>
      <c r="F42" s="95"/>
      <c r="G42" s="52"/>
      <c r="K42" s="90"/>
    </row>
    <row r="43" spans="1:11" ht="12.75" customHeight="1">
      <c r="A43" s="23"/>
      <c r="B43" s="15" t="s">
        <v>57</v>
      </c>
      <c r="C43" s="50" t="s">
        <v>58</v>
      </c>
      <c r="D43" s="51">
        <v>5</v>
      </c>
      <c r="E43" s="50" t="s">
        <v>35</v>
      </c>
      <c r="F43" s="52">
        <v>3250</v>
      </c>
      <c r="G43" s="52">
        <f t="shared" ref="G43:G52" si="1">(D43*F43)</f>
        <v>16250</v>
      </c>
    </row>
    <row r="44" spans="1:11" ht="12.75" customHeight="1">
      <c r="A44" s="23"/>
      <c r="B44" s="15" t="s">
        <v>59</v>
      </c>
      <c r="C44" s="53" t="s">
        <v>60</v>
      </c>
      <c r="D44" s="16">
        <v>15</v>
      </c>
      <c r="E44" s="53" t="s">
        <v>35</v>
      </c>
      <c r="F44" s="52">
        <v>2300</v>
      </c>
      <c r="G44" s="52">
        <f t="shared" si="1"/>
        <v>34500</v>
      </c>
    </row>
    <row r="45" spans="1:11" ht="12.75" customHeight="1">
      <c r="A45" s="23"/>
      <c r="B45" s="106" t="s">
        <v>61</v>
      </c>
      <c r="C45" s="50"/>
      <c r="D45" s="51"/>
      <c r="E45" s="50"/>
      <c r="F45" s="52"/>
      <c r="G45" s="52"/>
    </row>
    <row r="46" spans="1:11" ht="12.75" customHeight="1">
      <c r="A46" s="23"/>
      <c r="B46" s="15" t="s">
        <v>62</v>
      </c>
      <c r="C46" s="50" t="s">
        <v>60</v>
      </c>
      <c r="D46" s="51">
        <v>250</v>
      </c>
      <c r="E46" s="50" t="s">
        <v>35</v>
      </c>
      <c r="F46" s="52">
        <v>1400</v>
      </c>
      <c r="G46" s="52">
        <f t="shared" si="1"/>
        <v>350000</v>
      </c>
    </row>
    <row r="47" spans="1:11" ht="12.75" customHeight="1">
      <c r="A47" s="23"/>
      <c r="B47" s="15" t="s">
        <v>63</v>
      </c>
      <c r="C47" s="50" t="s">
        <v>60</v>
      </c>
      <c r="D47" s="51">
        <v>100</v>
      </c>
      <c r="E47" s="50" t="s">
        <v>35</v>
      </c>
      <c r="F47" s="52">
        <v>1300</v>
      </c>
      <c r="G47" s="52">
        <f t="shared" si="1"/>
        <v>130000</v>
      </c>
    </row>
    <row r="48" spans="1:11" ht="12.75" customHeight="1">
      <c r="A48" s="23"/>
      <c r="B48" s="15" t="s">
        <v>64</v>
      </c>
      <c r="C48" s="50" t="s">
        <v>60</v>
      </c>
      <c r="D48" s="51">
        <v>800</v>
      </c>
      <c r="E48" s="50" t="s">
        <v>35</v>
      </c>
      <c r="F48" s="52">
        <v>150</v>
      </c>
      <c r="G48" s="52">
        <f t="shared" si="1"/>
        <v>120000</v>
      </c>
    </row>
    <row r="49" spans="1:7" ht="12.75" customHeight="1">
      <c r="A49" s="23"/>
      <c r="B49" s="106" t="s">
        <v>65</v>
      </c>
      <c r="C49" s="50"/>
      <c r="D49" s="51"/>
      <c r="E49" s="50"/>
      <c r="F49" s="52"/>
      <c r="G49" s="52"/>
    </row>
    <row r="50" spans="1:7" ht="12.75" customHeight="1">
      <c r="A50" s="23"/>
      <c r="B50" s="15" t="s">
        <v>66</v>
      </c>
      <c r="C50" s="50" t="s">
        <v>67</v>
      </c>
      <c r="D50" s="51">
        <v>1</v>
      </c>
      <c r="E50" s="50" t="s">
        <v>45</v>
      </c>
      <c r="F50" s="52">
        <v>13290</v>
      </c>
      <c r="G50" s="52">
        <f t="shared" si="1"/>
        <v>13290</v>
      </c>
    </row>
    <row r="51" spans="1:7" ht="12.75" customHeight="1">
      <c r="A51" s="23"/>
      <c r="B51" s="106" t="s">
        <v>68</v>
      </c>
      <c r="C51" s="50"/>
      <c r="D51" s="51"/>
      <c r="E51" s="50"/>
      <c r="F51" s="52"/>
      <c r="G51" s="52"/>
    </row>
    <row r="52" spans="1:7" ht="12.75" customHeight="1">
      <c r="A52" s="23"/>
      <c r="B52" s="15" t="s">
        <v>69</v>
      </c>
      <c r="C52" s="50" t="s">
        <v>67</v>
      </c>
      <c r="D52" s="51">
        <v>0.5</v>
      </c>
      <c r="E52" s="50" t="s">
        <v>70</v>
      </c>
      <c r="F52" s="52">
        <v>38470</v>
      </c>
      <c r="G52" s="52">
        <f t="shared" si="1"/>
        <v>19235</v>
      </c>
    </row>
    <row r="53" spans="1:7" ht="13.5" customHeight="1">
      <c r="A53" s="5"/>
      <c r="B53" s="54" t="s">
        <v>71</v>
      </c>
      <c r="C53" s="55"/>
      <c r="D53" s="55"/>
      <c r="E53" s="55"/>
      <c r="F53" s="56"/>
      <c r="G53" s="57">
        <f>SUM(G42:G52)</f>
        <v>683275</v>
      </c>
    </row>
    <row r="54" spans="1:7" ht="12" customHeight="1">
      <c r="A54" s="2"/>
      <c r="B54" s="41"/>
      <c r="C54" s="42"/>
      <c r="D54" s="42"/>
      <c r="E54" s="58"/>
      <c r="F54" s="43"/>
      <c r="G54" s="43"/>
    </row>
    <row r="55" spans="1:7" ht="12" customHeight="1">
      <c r="A55" s="5"/>
      <c r="B55" s="37" t="s">
        <v>72</v>
      </c>
      <c r="C55" s="38"/>
      <c r="D55" s="39"/>
      <c r="E55" s="39"/>
      <c r="F55" s="40"/>
      <c r="G55" s="40"/>
    </row>
    <row r="56" spans="1:7" ht="24" customHeight="1">
      <c r="A56" s="5"/>
      <c r="B56" s="96" t="s">
        <v>73</v>
      </c>
      <c r="C56" s="97" t="s">
        <v>54</v>
      </c>
      <c r="D56" s="97" t="s">
        <v>55</v>
      </c>
      <c r="E56" s="96" t="s">
        <v>28</v>
      </c>
      <c r="F56" s="97" t="s">
        <v>29</v>
      </c>
      <c r="G56" s="96" t="s">
        <v>30</v>
      </c>
    </row>
    <row r="57" spans="1:7" ht="12.75" customHeight="1">
      <c r="A57" s="65"/>
      <c r="B57" s="111" t="s">
        <v>74</v>
      </c>
      <c r="C57" s="112" t="s">
        <v>44</v>
      </c>
      <c r="D57" s="113">
        <v>0.5</v>
      </c>
      <c r="E57" s="114" t="s">
        <v>45</v>
      </c>
      <c r="F57" s="113">
        <v>20000</v>
      </c>
      <c r="G57" s="113">
        <f>(D57*F57)</f>
        <v>10000</v>
      </c>
    </row>
    <row r="58" spans="1:7" ht="12.75" customHeight="1">
      <c r="A58" s="65"/>
      <c r="B58" s="111" t="s">
        <v>75</v>
      </c>
      <c r="C58" s="112" t="s">
        <v>32</v>
      </c>
      <c r="D58" s="113">
        <v>6</v>
      </c>
      <c r="E58" s="114" t="s">
        <v>49</v>
      </c>
      <c r="F58" s="113">
        <v>20000</v>
      </c>
      <c r="G58" s="113">
        <f>(D58*F58)</f>
        <v>120000</v>
      </c>
    </row>
    <row r="59" spans="1:7" ht="13.5" customHeight="1">
      <c r="A59" s="5"/>
      <c r="B59" s="107" t="s">
        <v>76</v>
      </c>
      <c r="C59" s="108"/>
      <c r="D59" s="108"/>
      <c r="E59" s="108"/>
      <c r="F59" s="109"/>
      <c r="G59" s="110">
        <f>SUM(G57:G58)</f>
        <v>130000</v>
      </c>
    </row>
    <row r="60" spans="1:7" ht="12" customHeight="1">
      <c r="A60" s="2"/>
      <c r="B60" s="68"/>
      <c r="C60" s="68"/>
      <c r="D60" s="68"/>
      <c r="E60" s="68"/>
      <c r="F60" s="69"/>
      <c r="G60" s="69"/>
    </row>
    <row r="61" spans="1:7" ht="12" customHeight="1">
      <c r="A61" s="65"/>
      <c r="B61" s="70" t="s">
        <v>77</v>
      </c>
      <c r="C61" s="71"/>
      <c r="D61" s="71"/>
      <c r="E61" s="71"/>
      <c r="F61" s="71"/>
      <c r="G61" s="72">
        <f>G23+G29+G38+G53+G59</f>
        <v>1694275</v>
      </c>
    </row>
    <row r="62" spans="1:7" ht="12" customHeight="1">
      <c r="A62" s="65"/>
      <c r="B62" s="73" t="s">
        <v>78</v>
      </c>
      <c r="C62" s="60"/>
      <c r="D62" s="60"/>
      <c r="E62" s="60"/>
      <c r="F62" s="60"/>
      <c r="G62" s="74">
        <f>G61*0.05</f>
        <v>84713.75</v>
      </c>
    </row>
    <row r="63" spans="1:7" ht="12" customHeight="1">
      <c r="A63" s="65"/>
      <c r="B63" s="75" t="s">
        <v>79</v>
      </c>
      <c r="C63" s="59"/>
      <c r="D63" s="59"/>
      <c r="E63" s="59"/>
      <c r="F63" s="59"/>
      <c r="G63" s="76">
        <f>G62+G61</f>
        <v>1778988.75</v>
      </c>
    </row>
    <row r="64" spans="1:7" ht="12" customHeight="1">
      <c r="A64" s="65"/>
      <c r="B64" s="73" t="s">
        <v>80</v>
      </c>
      <c r="C64" s="60"/>
      <c r="D64" s="60"/>
      <c r="E64" s="60"/>
      <c r="F64" s="60"/>
      <c r="G64" s="74">
        <f>G12</f>
        <v>1920000</v>
      </c>
    </row>
    <row r="65" spans="1:8" ht="12" customHeight="1">
      <c r="A65" s="65"/>
      <c r="B65" s="77" t="s">
        <v>81</v>
      </c>
      <c r="C65" s="78"/>
      <c r="D65" s="78"/>
      <c r="E65" s="78"/>
      <c r="F65" s="78"/>
      <c r="G65" s="79">
        <f>G64-G63</f>
        <v>141011.25</v>
      </c>
    </row>
    <row r="66" spans="1:8" ht="12" customHeight="1">
      <c r="A66" s="65"/>
      <c r="B66" s="66" t="s">
        <v>82</v>
      </c>
      <c r="C66" s="67"/>
      <c r="D66" s="67"/>
      <c r="E66" s="67"/>
      <c r="F66" s="67"/>
      <c r="G66" s="62"/>
    </row>
    <row r="67" spans="1:8" ht="12.75" customHeight="1" thickBot="1">
      <c r="A67" s="65"/>
      <c r="B67" s="80"/>
      <c r="C67" s="67"/>
      <c r="D67" s="67"/>
      <c r="E67" s="67"/>
      <c r="F67" s="67"/>
      <c r="G67" s="62"/>
    </row>
    <row r="68" spans="1:8" ht="12" customHeight="1">
      <c r="A68" s="65"/>
      <c r="B68" s="82" t="s">
        <v>83</v>
      </c>
      <c r="C68" s="83"/>
      <c r="D68" s="83"/>
      <c r="E68" s="83"/>
      <c r="F68" s="84"/>
      <c r="G68" s="62"/>
    </row>
    <row r="69" spans="1:8" ht="12" customHeight="1">
      <c r="A69" s="65"/>
      <c r="B69" s="85" t="s">
        <v>84</v>
      </c>
      <c r="C69" s="64"/>
      <c r="D69" s="64"/>
      <c r="E69" s="64"/>
      <c r="F69" s="86"/>
      <c r="G69" s="62"/>
    </row>
    <row r="70" spans="1:8" ht="12" customHeight="1">
      <c r="A70" s="65"/>
      <c r="B70" s="85" t="s">
        <v>85</v>
      </c>
      <c r="C70" s="64"/>
      <c r="D70" s="64"/>
      <c r="E70" s="64"/>
      <c r="F70" s="86"/>
      <c r="G70" s="62"/>
    </row>
    <row r="71" spans="1:8" ht="12" customHeight="1">
      <c r="A71" s="65"/>
      <c r="B71" s="85" t="s">
        <v>86</v>
      </c>
      <c r="C71" s="64"/>
      <c r="D71" s="64"/>
      <c r="E71" s="64"/>
      <c r="F71" s="86"/>
      <c r="G71" s="62"/>
    </row>
    <row r="72" spans="1:8" ht="12" customHeight="1">
      <c r="A72" s="65"/>
      <c r="B72" s="85" t="s">
        <v>87</v>
      </c>
      <c r="C72" s="64"/>
      <c r="D72" s="64"/>
      <c r="E72" s="64"/>
      <c r="F72" s="86"/>
      <c r="G72" s="62"/>
    </row>
    <row r="73" spans="1:8" ht="12" customHeight="1">
      <c r="A73" s="65"/>
      <c r="B73" s="85" t="s">
        <v>88</v>
      </c>
      <c r="C73" s="64"/>
      <c r="D73" s="64"/>
      <c r="E73" s="64"/>
      <c r="F73" s="86"/>
      <c r="G73" s="62"/>
    </row>
    <row r="74" spans="1:8" ht="12.75" customHeight="1" thickBot="1">
      <c r="A74" s="65"/>
      <c r="B74" s="87" t="s">
        <v>89</v>
      </c>
      <c r="C74" s="88"/>
      <c r="D74" s="88"/>
      <c r="E74" s="88"/>
      <c r="F74" s="89"/>
      <c r="G74" s="62"/>
    </row>
    <row r="75" spans="1:8" ht="12.75" customHeight="1">
      <c r="A75" s="65"/>
      <c r="B75" s="81"/>
      <c r="C75" s="64"/>
      <c r="D75" s="64"/>
      <c r="E75" s="64"/>
      <c r="F75" s="64"/>
      <c r="G75" s="62"/>
    </row>
    <row r="76" spans="1:8" ht="15" customHeight="1" thickBot="1">
      <c r="A76" s="65"/>
      <c r="B76" s="146" t="s">
        <v>90</v>
      </c>
      <c r="C76" s="147"/>
      <c r="D76" s="115"/>
      <c r="E76" s="116"/>
      <c r="F76" s="116"/>
      <c r="G76" s="62"/>
      <c r="H76" s="117"/>
    </row>
    <row r="77" spans="1:8" ht="12" customHeight="1">
      <c r="A77" s="65"/>
      <c r="B77" s="118" t="s">
        <v>73</v>
      </c>
      <c r="C77" s="119" t="s">
        <v>91</v>
      </c>
      <c r="D77" s="120" t="s">
        <v>92</v>
      </c>
      <c r="E77" s="116"/>
      <c r="F77" s="116"/>
      <c r="G77" s="62"/>
      <c r="H77" s="117"/>
    </row>
    <row r="78" spans="1:8" ht="12" customHeight="1">
      <c r="A78" s="65"/>
      <c r="B78" s="121" t="s">
        <v>93</v>
      </c>
      <c r="C78" s="122">
        <f>G23</f>
        <v>126000</v>
      </c>
      <c r="D78" s="123">
        <f>(C78/C84)</f>
        <v>7.08267548066282E-2</v>
      </c>
      <c r="E78" s="116"/>
      <c r="F78" s="116"/>
      <c r="G78" s="62"/>
      <c r="H78" s="117"/>
    </row>
    <row r="79" spans="1:8" ht="12" customHeight="1">
      <c r="A79" s="65"/>
      <c r="B79" s="121" t="s">
        <v>94</v>
      </c>
      <c r="C79" s="122">
        <f>G29</f>
        <v>20000</v>
      </c>
      <c r="D79" s="123">
        <f>(C79/C84)</f>
        <v>1.1242342032798128E-2</v>
      </c>
      <c r="E79" s="116"/>
      <c r="F79" s="116"/>
      <c r="G79" s="62"/>
      <c r="H79" s="117"/>
    </row>
    <row r="80" spans="1:8" ht="12" customHeight="1">
      <c r="A80" s="65"/>
      <c r="B80" s="121" t="s">
        <v>95</v>
      </c>
      <c r="C80" s="122">
        <f>G38</f>
        <v>735000</v>
      </c>
      <c r="D80" s="123">
        <f>(C80/C84)</f>
        <v>0.4131560697053312</v>
      </c>
      <c r="E80" s="116"/>
      <c r="F80" s="116"/>
      <c r="G80" s="62"/>
      <c r="H80" s="117"/>
    </row>
    <row r="81" spans="1:8" ht="12" customHeight="1">
      <c r="A81" s="65"/>
      <c r="B81" s="121" t="s">
        <v>53</v>
      </c>
      <c r="C81" s="122">
        <f>G53</f>
        <v>683275</v>
      </c>
      <c r="D81" s="123">
        <f>(C81/C84)</f>
        <v>0.38408056262300705</v>
      </c>
      <c r="E81" s="116"/>
      <c r="F81" s="116"/>
      <c r="G81" s="62"/>
      <c r="H81" s="117"/>
    </row>
    <row r="82" spans="1:8" ht="12" customHeight="1">
      <c r="A82" s="65"/>
      <c r="B82" s="121" t="s">
        <v>96</v>
      </c>
      <c r="C82" s="124">
        <f>G59</f>
        <v>130000</v>
      </c>
      <c r="D82" s="123">
        <f>(C82/C84)</f>
        <v>7.3075223213187823E-2</v>
      </c>
      <c r="E82" s="125"/>
      <c r="F82" s="125"/>
      <c r="G82" s="62"/>
      <c r="H82" s="117"/>
    </row>
    <row r="83" spans="1:8" ht="12" customHeight="1">
      <c r="A83" s="65"/>
      <c r="B83" s="121" t="s">
        <v>97</v>
      </c>
      <c r="C83" s="124">
        <f>G62</f>
        <v>84713.75</v>
      </c>
      <c r="D83" s="123">
        <f>(C83/C84)</f>
        <v>4.7619047619047616E-2</v>
      </c>
      <c r="E83" s="125"/>
      <c r="F83" s="125"/>
      <c r="G83" s="62"/>
      <c r="H83" s="117"/>
    </row>
    <row r="84" spans="1:8" ht="12.75" customHeight="1" thickBot="1">
      <c r="A84" s="65"/>
      <c r="B84" s="126" t="s">
        <v>98</v>
      </c>
      <c r="C84" s="127">
        <f>SUM(C78:C83)</f>
        <v>1778988.75</v>
      </c>
      <c r="D84" s="128">
        <f>SUM(D78:D83)</f>
        <v>1</v>
      </c>
      <c r="E84" s="125"/>
      <c r="F84" s="125"/>
      <c r="G84" s="62"/>
      <c r="H84" s="117"/>
    </row>
    <row r="85" spans="1:8" ht="12" customHeight="1">
      <c r="A85" s="65"/>
      <c r="B85" s="129"/>
      <c r="C85" s="130"/>
      <c r="D85" s="130"/>
      <c r="E85" s="130"/>
      <c r="F85" s="130"/>
      <c r="G85" s="62"/>
      <c r="H85" s="117"/>
    </row>
    <row r="86" spans="1:8" ht="12.75" customHeight="1">
      <c r="A86" s="65"/>
      <c r="B86" s="131"/>
      <c r="C86" s="130"/>
      <c r="D86" s="130"/>
      <c r="E86" s="130"/>
      <c r="F86" s="130"/>
      <c r="G86" s="62"/>
      <c r="H86" s="117"/>
    </row>
    <row r="87" spans="1:8" ht="12" customHeight="1" thickBot="1">
      <c r="A87" s="61"/>
      <c r="B87" s="132"/>
      <c r="C87" s="133" t="s">
        <v>99</v>
      </c>
      <c r="D87" s="134"/>
      <c r="E87" s="135"/>
      <c r="F87" s="136"/>
      <c r="G87" s="62"/>
      <c r="H87" s="117"/>
    </row>
    <row r="88" spans="1:8" ht="12" customHeight="1">
      <c r="A88" s="65"/>
      <c r="B88" s="137" t="s">
        <v>100</v>
      </c>
      <c r="C88" s="138">
        <v>350</v>
      </c>
      <c r="D88" s="138">
        <v>450</v>
      </c>
      <c r="E88" s="139">
        <v>500</v>
      </c>
      <c r="F88" s="140"/>
      <c r="G88" s="63"/>
      <c r="H88" s="117"/>
    </row>
    <row r="89" spans="1:8" ht="12.75" customHeight="1" thickBot="1">
      <c r="A89" s="65"/>
      <c r="B89" s="126" t="s">
        <v>101</v>
      </c>
      <c r="C89" s="127">
        <f>(G63/C88)</f>
        <v>5082.8249999999998</v>
      </c>
      <c r="D89" s="127">
        <f>(G63/D88)</f>
        <v>3953.3083333333334</v>
      </c>
      <c r="E89" s="141">
        <f>(G63/E88)</f>
        <v>3557.9775</v>
      </c>
      <c r="F89" s="140"/>
      <c r="G89" s="63"/>
      <c r="H89" s="117"/>
    </row>
    <row r="90" spans="1:8" ht="15.6" customHeight="1">
      <c r="A90" s="65"/>
      <c r="B90" s="142" t="s">
        <v>102</v>
      </c>
      <c r="C90" s="143"/>
      <c r="D90" s="143"/>
      <c r="E90" s="143"/>
      <c r="F90" s="143"/>
      <c r="G90" s="143"/>
      <c r="H90" s="117"/>
    </row>
    <row r="91" spans="1:8" ht="11.25" customHeight="1">
      <c r="B91" s="117"/>
      <c r="C91" s="117"/>
      <c r="D91" s="117"/>
      <c r="E91" s="117"/>
      <c r="F91" s="117"/>
      <c r="G91" s="117"/>
      <c r="H91" s="117"/>
    </row>
    <row r="92" spans="1:8" ht="11.25" customHeight="1">
      <c r="B92" s="117"/>
      <c r="C92" s="117"/>
      <c r="D92" s="117"/>
      <c r="E92" s="117"/>
      <c r="F92" s="117"/>
      <c r="G92" s="117"/>
      <c r="H92" s="117"/>
    </row>
  </sheetData>
  <mergeCells count="8">
    <mergeCell ref="B76:C76"/>
    <mergeCell ref="E13:F13"/>
    <mergeCell ref="E11:F11"/>
    <mergeCell ref="E10:F10"/>
    <mergeCell ref="E9:F9"/>
    <mergeCell ref="E14:F14"/>
    <mergeCell ref="E15:F15"/>
    <mergeCell ref="B17:G17"/>
  </mergeCells>
  <pageMargins left="0.748031" right="0.748031" top="0.98425200000000002" bottom="0.98425200000000002" header="0" footer="0"/>
  <pageSetup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Juan Carlos Campos Olivares</dc:creator>
  <cp:keywords/>
  <dc:description/>
  <cp:lastModifiedBy>Torres Guajardo Rodolfo</cp:lastModifiedBy>
  <cp:revision/>
  <dcterms:created xsi:type="dcterms:W3CDTF">2020-11-27T12:49:26Z</dcterms:created>
  <dcterms:modified xsi:type="dcterms:W3CDTF">2022-06-30T19:59:40Z</dcterms:modified>
  <cp:category/>
  <cp:contentStatus/>
</cp:coreProperties>
</file>