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TOMATE AIRE LIBRE" sheetId="1" r:id="rId1"/>
  </sheets>
  <calcPr calcId="152511"/>
</workbook>
</file>

<file path=xl/calcChain.xml><?xml version="1.0" encoding="utf-8"?>
<calcChain xmlns="http://schemas.openxmlformats.org/spreadsheetml/2006/main">
  <c r="G29" i="1" l="1"/>
  <c r="G30" i="1"/>
  <c r="G48" i="1"/>
  <c r="G41" i="1"/>
  <c r="G42" i="1"/>
  <c r="G49" i="1" s="1"/>
  <c r="C73" i="1" s="1"/>
  <c r="G44" i="1"/>
  <c r="G45" i="1"/>
  <c r="G47" i="1"/>
  <c r="G20" i="1"/>
  <c r="G21" i="1"/>
  <c r="G22" i="1"/>
  <c r="G23" i="1"/>
  <c r="G24" i="1"/>
  <c r="G25" i="1"/>
  <c r="G12" i="1"/>
  <c r="G35" i="1"/>
  <c r="G36" i="1"/>
  <c r="G34" i="1"/>
  <c r="D80" i="1"/>
  <c r="C74" i="1"/>
  <c r="G56" i="1"/>
  <c r="G31" i="1" l="1"/>
  <c r="C71" i="1" s="1"/>
  <c r="G26" i="1"/>
  <c r="C70" i="1" s="1"/>
  <c r="G37" i="1"/>
  <c r="C72" i="1" s="1"/>
  <c r="G53" i="1" l="1"/>
  <c r="G54" i="1" s="1"/>
  <c r="C75" i="1" s="1"/>
  <c r="C76" i="1" s="1"/>
  <c r="D72" i="1" s="1"/>
  <c r="G55" i="1" l="1"/>
  <c r="G57" i="1" s="1"/>
  <c r="D75" i="1"/>
  <c r="D73" i="1"/>
  <c r="D74" i="1"/>
  <c r="D70" i="1"/>
  <c r="D81" i="1" l="1"/>
  <c r="E81" i="1"/>
  <c r="C81" i="1"/>
  <c r="D76" i="1"/>
</calcChain>
</file>

<file path=xl/sharedStrings.xml><?xml version="1.0" encoding="utf-8"?>
<sst xmlns="http://schemas.openxmlformats.org/spreadsheetml/2006/main" count="147" uniqueCount="107">
  <si>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</si>
  <si>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</si>
  <si>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</si>
  <si>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</si>
  <si>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</si>
  <si>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</si>
  <si>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</si>
  <si>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</si>
  <si>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</si>
  <si>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</si>
  <si>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</si>
  <si>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</si>
  <si>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</si>
  <si>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</si>
  <si>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</si>
  <si>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</si>
  <si>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</si>
  <si>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</si>
  <si>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</si>
  <si>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</si>
  <si>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</si>
  <si>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</si>
  <si>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</si>
  <si>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</si>
  <si>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</si>
  <si>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</si>
  <si>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</si>
  <si>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</si>
  <si>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</si>
  <si>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</si>
  <si>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</si>
  <si>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</si>
  <si>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</si>
  <si>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</si>
  <si>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</si>
  <si>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</si>
  <si>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</si>
  <si>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</si>
  <si>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</si>
  <si>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</si>
  <si>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</si>
  <si>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</si>
  <si>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</si>
  <si>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</si>
  <si>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</si>
  <si>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</si>
  <si>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</si>
  <si>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</si>
  <si>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</si>
  <si>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</si>
  <si>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</si>
  <si>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</si>
  <si>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</si>
  <si>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</si>
  <si>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</si>
  <si>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</si>
  <si>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</si>
  <si>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INSECTICIDA</t>
  </si>
  <si>
    <t>Aradura</t>
  </si>
  <si>
    <t>Rastraje</t>
  </si>
  <si>
    <t>Lt</t>
  </si>
  <si>
    <t>FERTILIZANTES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</si>
  <si>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</si>
  <si>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</si>
  <si>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ARAUCANIA</t>
  </si>
  <si>
    <t>GALVARINO</t>
  </si>
  <si>
    <t>TODAS</t>
  </si>
  <si>
    <t xml:space="preserve">Mercado Local </t>
  </si>
  <si>
    <t>FEBRERO-MARZO</t>
  </si>
  <si>
    <t>Septiembre</t>
  </si>
  <si>
    <t>Octubre</t>
  </si>
  <si>
    <t>Vibrocultivador</t>
  </si>
  <si>
    <t>Aplicación agroquímicos</t>
  </si>
  <si>
    <t xml:space="preserve">Kg </t>
  </si>
  <si>
    <t>JM</t>
  </si>
  <si>
    <t>TOMATE AIRE LIBRE</t>
  </si>
  <si>
    <t>01-03-2022</t>
  </si>
  <si>
    <t>SEQUIA</t>
  </si>
  <si>
    <t>Octubre-diciembre-Enero</t>
  </si>
  <si>
    <t xml:space="preserve">Plantación </t>
  </si>
  <si>
    <t>Conducción de plantas</t>
  </si>
  <si>
    <t>Noviembre-Diciembre</t>
  </si>
  <si>
    <t>Control de malezas</t>
  </si>
  <si>
    <t>Riego</t>
  </si>
  <si>
    <t>Noviembre-Febrero</t>
  </si>
  <si>
    <t>Cosecha y selección</t>
  </si>
  <si>
    <t>Febrero-Marzo</t>
  </si>
  <si>
    <t>Fertilizante NPK (11-30-11)</t>
  </si>
  <si>
    <t>FUNGUICIDAS</t>
  </si>
  <si>
    <t>Phyton</t>
  </si>
  <si>
    <t>Diciembre-Enero</t>
  </si>
  <si>
    <t>Strepto Plus</t>
  </si>
  <si>
    <t>Octobre-Diciembre</t>
  </si>
  <si>
    <t>ROSADO DE LA ZONA</t>
  </si>
  <si>
    <t>BAJO</t>
  </si>
  <si>
    <t>ALMACIGUERA</t>
  </si>
  <si>
    <t>Troya 4 ec</t>
  </si>
  <si>
    <t>umidad</t>
  </si>
  <si>
    <t>Agosto</t>
  </si>
  <si>
    <t>Rastra de clavos</t>
  </si>
  <si>
    <t>JA</t>
  </si>
  <si>
    <t>Surcadura Plantación</t>
  </si>
  <si>
    <t>Rendimiento  (Kilos/hà)</t>
  </si>
  <si>
    <t>Costo unitario ($/ kilo) (*)</t>
  </si>
  <si>
    <t>PRECIO ESPERADO ($/kilos)</t>
  </si>
  <si>
    <t>ESCENARIOS COSTO UNITARIO  ($/kilos)</t>
  </si>
  <si>
    <t>RENDIMIENTO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</si>
</sst>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dd/mm/yyyy;@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5"/>
    <xf numFmtId="43" fontId="14" fillId="0" borderId="0" applyFont="0" applyFill="0" applyBorder="0" applyAlignment="0" applyProtection="0"/>
  </cellStyleXfs>
  <cellXfs count="161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5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39" xfId="0" applyNumberFormat="1" applyFont="1" applyFill="1" applyBorder="1" applyAlignment="1">
      <alignment horizontal="center" vertical="center" wrapText="1"/>
    </xf>
    <xf numFmtId="49" fontId="9" fillId="3" borderId="39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/>
    <xf numFmtId="0" fontId="1" fillId="2" borderId="17" xfId="0" applyFont="1" applyFill="1" applyBorder="1" applyAlignment="1"/>
    <xf numFmtId="49" fontId="2" fillId="3" borderId="38" xfId="0" applyNumberFormat="1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49" fontId="9" fillId="3" borderId="39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49" fontId="4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8" borderId="27" xfId="0" applyFont="1" applyFill="1" applyBorder="1" applyAlignment="1"/>
    <xf numFmtId="0" fontId="1" fillId="6" borderId="15" xfId="0" applyFont="1" applyFill="1" applyBorder="1" applyAlignment="1"/>
    <xf numFmtId="49" fontId="4" fillId="7" borderId="18" xfId="0" applyNumberFormat="1" applyFont="1" applyFill="1" applyBorder="1" applyAlignment="1">
      <alignment vertical="center"/>
    </xf>
    <xf numFmtId="49" fontId="4" fillId="7" borderId="16" xfId="0" applyNumberFormat="1" applyFont="1" applyFill="1" applyBorder="1" applyAlignment="1">
      <alignment horizontal="center" vertical="center"/>
    </xf>
    <xf numFmtId="49" fontId="1" fillId="7" borderId="19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21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/>
    </xf>
    <xf numFmtId="165" fontId="4" fillId="7" borderId="23" xfId="0" applyNumberFormat="1" applyFont="1" applyFill="1" applyBorder="1" applyAlignment="1">
      <alignment vertical="center"/>
    </xf>
    <xf numFmtId="9" fontId="4" fillId="7" borderId="24" xfId="0" applyNumberFormat="1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3" fontId="4" fillId="7" borderId="37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horizontal="right" vertical="center"/>
    </xf>
    <xf numFmtId="165" fontId="4" fillId="7" borderId="2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3" fontId="13" fillId="10" borderId="38" xfId="0" applyNumberFormat="1" applyFont="1" applyFill="1" applyBorder="1" applyAlignment="1">
      <alignment horizontal="center" vertical="center" wrapText="1"/>
    </xf>
    <xf numFmtId="0" fontId="7" fillId="10" borderId="38" xfId="1" applyFont="1" applyFill="1" applyBorder="1" applyAlignment="1" applyProtection="1">
      <alignment horizontal="center" vertical="center"/>
    </xf>
    <xf numFmtId="3" fontId="7" fillId="10" borderId="38" xfId="1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38" xfId="1" applyFont="1" applyFill="1" applyBorder="1" applyAlignment="1" applyProtection="1">
      <alignment horizontal="left" vertical="center"/>
    </xf>
    <xf numFmtId="0" fontId="7" fillId="10" borderId="38" xfId="1" applyFont="1" applyFill="1" applyBorder="1" applyAlignment="1" applyProtection="1">
      <alignment horizontal="left" vertical="center"/>
    </xf>
    <xf numFmtId="0" fontId="5" fillId="0" borderId="44" xfId="0" applyFont="1" applyBorder="1" applyAlignment="1">
      <alignment horizontal="left" wrapText="1"/>
    </xf>
    <xf numFmtId="0" fontId="5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1" fillId="2" borderId="45" xfId="0" applyFont="1" applyFill="1" applyBorder="1" applyAlignment="1"/>
    <xf numFmtId="0" fontId="6" fillId="10" borderId="46" xfId="1" applyFont="1" applyFill="1" applyBorder="1" applyAlignment="1" applyProtection="1">
      <alignment horizontal="left" vertical="center"/>
    </xf>
    <xf numFmtId="0" fontId="7" fillId="10" borderId="46" xfId="1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167" fontId="5" fillId="0" borderId="43" xfId="1" applyNumberFormat="1" applyFont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40" xfId="0" applyNumberFormat="1" applyFont="1" applyFill="1" applyBorder="1" applyAlignment="1">
      <alignment horizontal="center" vertical="center"/>
    </xf>
    <xf numFmtId="49" fontId="12" fillId="8" borderId="41" xfId="0" applyNumberFormat="1" applyFont="1" applyFill="1" applyBorder="1" applyAlignment="1">
      <alignment horizontal="center" vertical="center"/>
    </xf>
    <xf numFmtId="49" fontId="12" fillId="8" borderId="42" xfId="0" applyNumberFormat="1" applyFont="1" applyFill="1" applyBorder="1" applyAlignment="1">
      <alignment horizontal="center" vertical="center"/>
    </xf>
    <xf numFmtId="49" fontId="12" fillId="8" borderId="25" xfId="0" applyNumberFormat="1" applyFont="1" applyFill="1" applyBorder="1" applyAlignment="1">
      <alignment vertical="center"/>
    </xf>
    <xf numFmtId="0" fontId="4" fillId="8" borderId="2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5" fillId="0" borderId="44" xfId="0" applyFont="1" applyBorder="1" applyAlignment="1">
      <alignment horizontal="right"/>
    </xf>
    <xf numFmtId="0" fontId="5" fillId="0" borderId="44" xfId="0" applyFont="1" applyBorder="1" applyAlignment="1">
      <alignment horizontal="right" wrapText="1"/>
    </xf>
    <xf numFmtId="3" fontId="13" fillId="0" borderId="44" xfId="2" applyNumberFormat="1" applyFont="1" applyBorder="1" applyAlignment="1">
      <alignment horizontal="right" vertical="center"/>
    </xf>
    <xf numFmtId="3" fontId="7" fillId="9" borderId="44" xfId="0" applyNumberFormat="1" applyFont="1" applyFill="1" applyBorder="1" applyAlignment="1">
      <alignment horizontal="right" vertical="center"/>
    </xf>
    <xf numFmtId="0" fontId="7" fillId="0" borderId="44" xfId="0" applyFont="1" applyBorder="1" applyAlignment="1">
      <alignment horizontal="right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right" vertical="center"/>
    </xf>
    <xf numFmtId="3" fontId="1" fillId="2" borderId="47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7" fillId="10" borderId="38" xfId="1" applyFont="1" applyFill="1" applyBorder="1" applyAlignment="1" applyProtection="1">
      <alignment horizontal="right" vertical="center"/>
    </xf>
    <xf numFmtId="3" fontId="7" fillId="10" borderId="38" xfId="1" applyNumberFormat="1" applyFont="1" applyFill="1" applyBorder="1" applyAlignment="1" applyProtection="1">
      <alignment horizontal="right" vertical="center"/>
    </xf>
    <xf numFmtId="3" fontId="13" fillId="10" borderId="38" xfId="0" applyNumberFormat="1" applyFont="1" applyFill="1" applyBorder="1" applyAlignment="1">
      <alignment horizontal="right" vertical="center" wrapText="1"/>
    </xf>
    <xf numFmtId="0" fontId="7" fillId="10" borderId="46" xfId="1" applyFont="1" applyFill="1" applyBorder="1" applyAlignment="1" applyProtection="1">
      <alignment horizontal="right" vertical="center"/>
    </xf>
    <xf numFmtId="3" fontId="7" fillId="10" borderId="46" xfId="1" applyNumberFormat="1" applyFont="1" applyFill="1" applyBorder="1" applyAlignment="1" applyProtection="1">
      <alignment horizontal="right" vertical="center"/>
    </xf>
    <xf numFmtId="0" fontId="2" fillId="3" borderId="38" xfId="0" applyFont="1" applyFill="1" applyBorder="1" applyAlignment="1">
      <alignment horizontal="right" vertical="center"/>
    </xf>
    <xf numFmtId="3" fontId="2" fillId="3" borderId="38" xfId="0" applyNumberFormat="1" applyFont="1" applyFill="1" applyBorder="1" applyAlignment="1">
      <alignment horizontal="right" vertical="center"/>
    </xf>
    <xf numFmtId="0" fontId="9" fillId="5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49" fontId="9" fillId="5" borderId="49" xfId="0" applyNumberFormat="1" applyFont="1" applyFill="1" applyBorder="1" applyAlignment="1">
      <alignment vertical="center"/>
    </xf>
    <xf numFmtId="0" fontId="9" fillId="5" borderId="50" xfId="0" applyFont="1" applyFill="1" applyBorder="1" applyAlignment="1">
      <alignment vertical="center"/>
    </xf>
    <xf numFmtId="164" fontId="9" fillId="5" borderId="51" xfId="0" applyNumberFormat="1" applyFont="1" applyFill="1" applyBorder="1" applyAlignment="1">
      <alignment vertical="center"/>
    </xf>
    <xf numFmtId="49" fontId="9" fillId="3" borderId="52" xfId="0" applyNumberFormat="1" applyFont="1" applyFill="1" applyBorder="1" applyAlignment="1">
      <alignment vertical="center"/>
    </xf>
    <xf numFmtId="164" fontId="9" fillId="3" borderId="53" xfId="0" applyNumberFormat="1" applyFont="1" applyFill="1" applyBorder="1" applyAlignment="1">
      <alignment vertical="center"/>
    </xf>
    <xf numFmtId="49" fontId="9" fillId="5" borderId="52" xfId="0" applyNumberFormat="1" applyFont="1" applyFill="1" applyBorder="1" applyAlignment="1">
      <alignment vertical="center"/>
    </xf>
    <xf numFmtId="164" fontId="9" fillId="5" borderId="53" xfId="0" applyNumberFormat="1" applyFont="1" applyFill="1" applyBorder="1" applyAlignment="1">
      <alignment vertical="center"/>
    </xf>
    <xf numFmtId="49" fontId="9" fillId="5" borderId="54" xfId="0" applyNumberFormat="1" applyFont="1" applyFill="1" applyBorder="1" applyAlignment="1">
      <alignment vertical="center"/>
    </xf>
    <xf numFmtId="0" fontId="9" fillId="5" borderId="55" xfId="0" applyFont="1" applyFill="1" applyBorder="1" applyAlignment="1">
      <alignment vertical="center"/>
    </xf>
    <xf numFmtId="164" fontId="9" fillId="5" borderId="56" xfId="0" applyNumberFormat="1" applyFont="1" applyFill="1" applyBorder="1" applyAlignment="1">
      <alignment vertical="center"/>
    </xf>
    <xf numFmtId="49" fontId="2" fillId="9" borderId="48" xfId="0" applyNumberFormat="1" applyFont="1" applyFill="1" applyBorder="1" applyAlignment="1">
      <alignment vertical="center"/>
    </xf>
    <xf numFmtId="0" fontId="2" fillId="9" borderId="48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right" vertical="center"/>
    </xf>
    <xf numFmtId="0" fontId="2" fillId="9" borderId="48" xfId="0" applyFont="1" applyFill="1" applyBorder="1" applyAlignment="1">
      <alignment vertical="center"/>
    </xf>
    <xf numFmtId="3" fontId="2" fillId="9" borderId="48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5" zoomScaleNormal="100" workbookViewId="0">
      <selection activeCell="B80" sqref="B80"/>
    </sheetView>
  </sheetViews>
  <sheetFormatPr baseColWidth="10" defaultColWidth="10.85546875" defaultRowHeight="11.25" customHeight="1" x14ac:dyDescent="0.25"/>
  <cols>
    <col min="1" max="1" width="15.5703125" style="14" customWidth="1"/>
    <col min="2" max="2" width="21.28515625" style="14" customWidth="1"/>
    <col min="3" max="3" width="17" style="14" customWidth="1"/>
    <col min="4" max="4" width="14.85546875" style="14" customWidth="1"/>
    <col min="5" max="5" width="14.42578125" style="14" customWidth="1"/>
    <col min="6" max="6" width="18.7109375" style="14" customWidth="1"/>
    <col min="7" max="7" width="17.140625" style="82" customWidth="1"/>
    <col min="8" max="255" width="10.85546875" style="14" customWidth="1"/>
    <col min="256" max="16384" width="10.85546875" style="15"/>
  </cols>
  <sheetData>
    <row r="1" spans="1:7" ht="15" customHeight="1" x14ac:dyDescent="0.25">
      <c r="A1" s="12"/>
      <c r="B1" s="12"/>
      <c r="C1" s="12"/>
      <c r="D1" s="12"/>
      <c r="E1" s="12"/>
      <c r="F1" s="12"/>
      <c r="G1" s="13"/>
    </row>
    <row r="2" spans="1:7" ht="15" customHeight="1" x14ac:dyDescent="0.25">
      <c r="A2" s="12"/>
      <c r="B2" s="12"/>
      <c r="C2" s="12"/>
      <c r="D2" s="12"/>
      <c r="E2" s="12"/>
      <c r="F2" s="12"/>
      <c r="G2" s="13"/>
    </row>
    <row r="3" spans="1:7" ht="15" customHeight="1" x14ac:dyDescent="0.25">
      <c r="A3" s="12"/>
      <c r="B3" s="12"/>
      <c r="C3" s="12"/>
      <c r="D3" s="12"/>
      <c r="E3" s="12"/>
      <c r="F3" s="12"/>
      <c r="G3" s="13"/>
    </row>
    <row r="4" spans="1:7" ht="15" customHeight="1" x14ac:dyDescent="0.25">
      <c r="A4" s="12"/>
      <c r="B4" s="12"/>
      <c r="C4" s="12"/>
      <c r="D4" s="12"/>
      <c r="E4" s="12"/>
      <c r="F4" s="12"/>
      <c r="G4" s="13"/>
    </row>
    <row r="5" spans="1:7" ht="15" customHeight="1" x14ac:dyDescent="0.25">
      <c r="A5" s="12"/>
      <c r="B5" s="12"/>
      <c r="C5" s="12"/>
      <c r="D5" s="12"/>
      <c r="E5" s="12"/>
      <c r="F5" s="12"/>
      <c r="G5" s="13"/>
    </row>
    <row r="6" spans="1:7" ht="15" customHeight="1" x14ac:dyDescent="0.25">
      <c r="A6" s="12"/>
      <c r="B6" s="12"/>
      <c r="C6" s="12"/>
      <c r="D6" s="12"/>
      <c r="E6" s="12"/>
      <c r="F6" s="12"/>
      <c r="G6" s="13"/>
    </row>
    <row r="7" spans="1:7" ht="15" customHeight="1" x14ac:dyDescent="0.25">
      <c r="A7" s="12"/>
      <c r="B7" s="12"/>
      <c r="C7" s="12"/>
      <c r="D7" s="12"/>
      <c r="E7" s="12"/>
      <c r="F7" s="12"/>
      <c r="G7" s="13"/>
    </row>
    <row r="8" spans="1:7" ht="15" customHeight="1" x14ac:dyDescent="0.25">
      <c r="A8" s="12"/>
      <c r="B8" s="16"/>
      <c r="C8" s="17"/>
      <c r="D8" s="12"/>
      <c r="E8" s="17"/>
      <c r="F8" s="17"/>
      <c r="G8" s="18"/>
    </row>
    <row r="9" spans="1:7" ht="12" customHeight="1" x14ac:dyDescent="0.25">
      <c r="A9" s="19"/>
      <c r="B9" s="20" t="s">
        <v>0</v>
      </c>
      <c r="C9" s="102" t="s">
        <v>75</v>
      </c>
      <c r="D9" s="21"/>
      <c r="E9" s="104" t="s">
        <v>106</v>
      </c>
      <c r="F9" s="105"/>
      <c r="G9" s="101">
        <v>3500</v>
      </c>
    </row>
    <row r="10" spans="1:7" ht="18" customHeight="1" x14ac:dyDescent="0.25">
      <c r="A10" s="19"/>
      <c r="B10" s="1" t="s">
        <v>1</v>
      </c>
      <c r="C10" s="7" t="s">
        <v>93</v>
      </c>
      <c r="D10" s="21"/>
      <c r="E10" s="119" t="s">
        <v>2</v>
      </c>
      <c r="F10" s="120"/>
      <c r="G10" s="102" t="s">
        <v>76</v>
      </c>
    </row>
    <row r="11" spans="1:7" ht="15.6" customHeight="1" x14ac:dyDescent="0.25">
      <c r="A11" s="19"/>
      <c r="B11" s="1" t="s">
        <v>3</v>
      </c>
      <c r="C11" s="102" t="s">
        <v>94</v>
      </c>
      <c r="D11" s="21"/>
      <c r="E11" s="117" t="s">
        <v>104</v>
      </c>
      <c r="F11" s="118"/>
      <c r="G11" s="100">
        <v>1200</v>
      </c>
    </row>
    <row r="12" spans="1:7" ht="12.6" customHeight="1" x14ac:dyDescent="0.25">
      <c r="A12" s="19"/>
      <c r="B12" s="1" t="s">
        <v>4</v>
      </c>
      <c r="C12" s="7" t="s">
        <v>64</v>
      </c>
      <c r="D12" s="21"/>
      <c r="E12" s="9" t="s">
        <v>5</v>
      </c>
      <c r="F12" s="10"/>
      <c r="G12" s="103">
        <f>G11*G9</f>
        <v>4200000</v>
      </c>
    </row>
    <row r="13" spans="1:7" ht="14.1" customHeight="1" x14ac:dyDescent="0.25">
      <c r="A13" s="19"/>
      <c r="B13" s="1" t="s">
        <v>6</v>
      </c>
      <c r="C13" s="102" t="s">
        <v>65</v>
      </c>
      <c r="D13" s="21"/>
      <c r="E13" s="106" t="s">
        <v>7</v>
      </c>
      <c r="F13" s="107"/>
      <c r="G13" s="102" t="s">
        <v>67</v>
      </c>
    </row>
    <row r="14" spans="1:7" ht="13.5" customHeight="1" x14ac:dyDescent="0.25">
      <c r="A14" s="19"/>
      <c r="B14" s="1" t="s">
        <v>8</v>
      </c>
      <c r="C14" s="102" t="s">
        <v>66</v>
      </c>
      <c r="D14" s="21"/>
      <c r="E14" s="106" t="s">
        <v>9</v>
      </c>
      <c r="F14" s="107"/>
      <c r="G14" s="102" t="s">
        <v>68</v>
      </c>
    </row>
    <row r="15" spans="1:7" ht="15.95" customHeight="1" x14ac:dyDescent="0.25">
      <c r="A15" s="19"/>
      <c r="B15" s="1" t="s">
        <v>10</v>
      </c>
      <c r="C15" s="99">
        <v>44713</v>
      </c>
      <c r="D15" s="21"/>
      <c r="E15" s="108" t="s">
        <v>11</v>
      </c>
      <c r="F15" s="109"/>
      <c r="G15" s="7" t="s">
        <v>77</v>
      </c>
    </row>
    <row r="16" spans="1:7" ht="12" customHeight="1" x14ac:dyDescent="0.25">
      <c r="A16" s="12"/>
      <c r="B16" s="22"/>
      <c r="C16" s="23"/>
      <c r="D16" s="17"/>
      <c r="E16" s="24"/>
      <c r="F16" s="24"/>
      <c r="G16" s="25"/>
    </row>
    <row r="17" spans="1:7" ht="12" customHeight="1" x14ac:dyDescent="0.25">
      <c r="A17" s="26"/>
      <c r="B17" s="110" t="s">
        <v>12</v>
      </c>
      <c r="C17" s="111"/>
      <c r="D17" s="111"/>
      <c r="E17" s="111"/>
      <c r="F17" s="111"/>
      <c r="G17" s="111"/>
    </row>
    <row r="18" spans="1:7" ht="15" customHeight="1" x14ac:dyDescent="0.25">
      <c r="A18" s="19"/>
      <c r="B18" s="27" t="s">
        <v>13</v>
      </c>
      <c r="C18" s="28"/>
      <c r="D18" s="29"/>
      <c r="E18" s="29"/>
      <c r="F18" s="29"/>
      <c r="G18" s="30"/>
    </row>
    <row r="19" spans="1:7" ht="15.95" customHeight="1" x14ac:dyDescent="0.25">
      <c r="A19" s="26"/>
      <c r="B19" s="31" t="s">
        <v>14</v>
      </c>
      <c r="C19" s="31" t="s">
        <v>15</v>
      </c>
      <c r="D19" s="31" t="s">
        <v>16</v>
      </c>
      <c r="E19" s="31" t="s">
        <v>17</v>
      </c>
      <c r="F19" s="31" t="s">
        <v>18</v>
      </c>
      <c r="G19" s="31" t="s">
        <v>19</v>
      </c>
    </row>
    <row r="20" spans="1:7" ht="26.25" customHeight="1" x14ac:dyDescent="0.25">
      <c r="A20" s="26"/>
      <c r="B20" s="91" t="s">
        <v>72</v>
      </c>
      <c r="C20" s="92" t="s">
        <v>20</v>
      </c>
      <c r="D20" s="121">
        <v>5</v>
      </c>
      <c r="E20" s="122" t="s">
        <v>78</v>
      </c>
      <c r="F20" s="123">
        <v>20000</v>
      </c>
      <c r="G20" s="124">
        <f t="shared" ref="G20:G25" si="0">D20*F20</f>
        <v>100000</v>
      </c>
    </row>
    <row r="21" spans="1:7" ht="12.75" customHeight="1" x14ac:dyDescent="0.25">
      <c r="A21" s="26"/>
      <c r="B21" s="93" t="s">
        <v>79</v>
      </c>
      <c r="C21" s="92" t="s">
        <v>20</v>
      </c>
      <c r="D21" s="121">
        <v>15</v>
      </c>
      <c r="E21" s="121" t="s">
        <v>70</v>
      </c>
      <c r="F21" s="123">
        <v>20000</v>
      </c>
      <c r="G21" s="124">
        <f t="shared" si="0"/>
        <v>300000</v>
      </c>
    </row>
    <row r="22" spans="1:7" ht="12.75" customHeight="1" x14ac:dyDescent="0.25">
      <c r="A22" s="26"/>
      <c r="B22" s="93" t="s">
        <v>80</v>
      </c>
      <c r="C22" s="92" t="s">
        <v>20</v>
      </c>
      <c r="D22" s="121">
        <v>10</v>
      </c>
      <c r="E22" s="121" t="s">
        <v>81</v>
      </c>
      <c r="F22" s="123">
        <v>20000</v>
      </c>
      <c r="G22" s="124">
        <f t="shared" si="0"/>
        <v>200000</v>
      </c>
    </row>
    <row r="23" spans="1:7" ht="12.75" customHeight="1" x14ac:dyDescent="0.25">
      <c r="A23" s="26"/>
      <c r="B23" s="93" t="s">
        <v>82</v>
      </c>
      <c r="C23" s="92" t="s">
        <v>20</v>
      </c>
      <c r="D23" s="121">
        <v>10</v>
      </c>
      <c r="E23" s="121" t="s">
        <v>81</v>
      </c>
      <c r="F23" s="123">
        <v>20000</v>
      </c>
      <c r="G23" s="124">
        <f t="shared" si="0"/>
        <v>200000</v>
      </c>
    </row>
    <row r="24" spans="1:7" ht="12.75" customHeight="1" x14ac:dyDescent="0.25">
      <c r="A24" s="26"/>
      <c r="B24" s="91" t="s">
        <v>83</v>
      </c>
      <c r="C24" s="92" t="s">
        <v>20</v>
      </c>
      <c r="D24" s="125">
        <v>15</v>
      </c>
      <c r="E24" s="121" t="s">
        <v>84</v>
      </c>
      <c r="F24" s="123">
        <v>20000</v>
      </c>
      <c r="G24" s="124">
        <f t="shared" si="0"/>
        <v>300000</v>
      </c>
    </row>
    <row r="25" spans="1:7" ht="15.75" customHeight="1" x14ac:dyDescent="0.25">
      <c r="A25" s="26"/>
      <c r="B25" s="93" t="s">
        <v>85</v>
      </c>
      <c r="C25" s="92" t="s">
        <v>20</v>
      </c>
      <c r="D25" s="121">
        <v>50</v>
      </c>
      <c r="E25" s="121" t="s">
        <v>86</v>
      </c>
      <c r="F25" s="123">
        <v>20000</v>
      </c>
      <c r="G25" s="124">
        <f t="shared" si="0"/>
        <v>1000000</v>
      </c>
    </row>
    <row r="26" spans="1:7" ht="12" customHeight="1" x14ac:dyDescent="0.25">
      <c r="A26" s="12"/>
      <c r="B26" s="3" t="s">
        <v>21</v>
      </c>
      <c r="C26" s="4"/>
      <c r="D26" s="126"/>
      <c r="E26" s="126"/>
      <c r="F26" s="126"/>
      <c r="G26" s="127">
        <f>SUM(G20:G25)</f>
        <v>2100000</v>
      </c>
    </row>
    <row r="27" spans="1:7" ht="12.95" customHeight="1" x14ac:dyDescent="0.25">
      <c r="A27" s="19"/>
      <c r="B27" s="32" t="s">
        <v>22</v>
      </c>
      <c r="C27" s="33"/>
      <c r="D27" s="34"/>
      <c r="E27" s="34"/>
      <c r="F27" s="35"/>
      <c r="G27" s="36"/>
    </row>
    <row r="28" spans="1:7" ht="12" customHeight="1" x14ac:dyDescent="0.25">
      <c r="A28" s="19"/>
      <c r="B28" s="37" t="s">
        <v>14</v>
      </c>
      <c r="C28" s="38" t="s">
        <v>15</v>
      </c>
      <c r="D28" s="38" t="s">
        <v>16</v>
      </c>
      <c r="E28" s="37" t="s">
        <v>55</v>
      </c>
      <c r="F28" s="38" t="s">
        <v>18</v>
      </c>
      <c r="G28" s="37" t="s">
        <v>19</v>
      </c>
    </row>
    <row r="29" spans="1:7" ht="12" customHeight="1" x14ac:dyDescent="0.25">
      <c r="A29" s="19"/>
      <c r="B29" s="39" t="s">
        <v>99</v>
      </c>
      <c r="C29" s="40" t="s">
        <v>100</v>
      </c>
      <c r="D29" s="128">
        <v>0.5</v>
      </c>
      <c r="E29" s="128" t="s">
        <v>70</v>
      </c>
      <c r="F29" s="129">
        <v>45000</v>
      </c>
      <c r="G29" s="129">
        <f>D29*F29</f>
        <v>22500</v>
      </c>
    </row>
    <row r="30" spans="1:7" ht="12" customHeight="1" x14ac:dyDescent="0.25">
      <c r="A30" s="94"/>
      <c r="B30" s="97" t="s">
        <v>101</v>
      </c>
      <c r="C30" s="98" t="s">
        <v>100</v>
      </c>
      <c r="D30" s="130">
        <v>0.5</v>
      </c>
      <c r="E30" s="130" t="s">
        <v>70</v>
      </c>
      <c r="F30" s="131">
        <v>45000</v>
      </c>
      <c r="G30" s="129">
        <f>D30*F30</f>
        <v>22500</v>
      </c>
    </row>
    <row r="31" spans="1:7" ht="12" customHeight="1" x14ac:dyDescent="0.25">
      <c r="A31" s="46"/>
      <c r="B31" s="5" t="s">
        <v>23</v>
      </c>
      <c r="C31" s="6"/>
      <c r="D31" s="132"/>
      <c r="E31" s="132"/>
      <c r="F31" s="132"/>
      <c r="G31" s="133">
        <f>SUM(G29:G30)</f>
        <v>45000</v>
      </c>
    </row>
    <row r="32" spans="1:7" ht="12" customHeight="1" x14ac:dyDescent="0.25">
      <c r="A32" s="19"/>
      <c r="B32" s="32" t="s">
        <v>24</v>
      </c>
      <c r="C32" s="33"/>
      <c r="D32" s="34"/>
      <c r="E32" s="34"/>
      <c r="F32" s="35"/>
      <c r="G32" s="36"/>
    </row>
    <row r="33" spans="1:255" ht="12.75" customHeight="1" x14ac:dyDescent="0.25">
      <c r="A33" s="26"/>
      <c r="B33" s="41" t="s">
        <v>14</v>
      </c>
      <c r="C33" s="41" t="s">
        <v>15</v>
      </c>
      <c r="D33" s="41" t="s">
        <v>16</v>
      </c>
      <c r="E33" s="41" t="s">
        <v>17</v>
      </c>
      <c r="F33" s="42" t="s">
        <v>18</v>
      </c>
      <c r="G33" s="41" t="s">
        <v>19</v>
      </c>
    </row>
    <row r="34" spans="1:255" ht="12.75" customHeight="1" x14ac:dyDescent="0.25">
      <c r="A34" s="26"/>
      <c r="B34" s="8" t="s">
        <v>58</v>
      </c>
      <c r="C34" s="2" t="s">
        <v>74</v>
      </c>
      <c r="D34" s="134">
        <v>0.13</v>
      </c>
      <c r="E34" s="135" t="s">
        <v>69</v>
      </c>
      <c r="F34" s="136">
        <v>400000</v>
      </c>
      <c r="G34" s="136">
        <f>D34*F34</f>
        <v>52000</v>
      </c>
    </row>
    <row r="35" spans="1:255" ht="12.75" customHeight="1" x14ac:dyDescent="0.25">
      <c r="A35" s="26"/>
      <c r="B35" s="8" t="s">
        <v>59</v>
      </c>
      <c r="C35" s="2" t="s">
        <v>74</v>
      </c>
      <c r="D35" s="134">
        <v>0.25</v>
      </c>
      <c r="E35" s="135" t="s">
        <v>70</v>
      </c>
      <c r="F35" s="136">
        <v>360000</v>
      </c>
      <c r="G35" s="136">
        <f>D35*F35</f>
        <v>90000</v>
      </c>
    </row>
    <row r="36" spans="1:255" ht="12.75" customHeight="1" x14ac:dyDescent="0.25">
      <c r="A36" s="26"/>
      <c r="B36" s="8" t="s">
        <v>71</v>
      </c>
      <c r="C36" s="2" t="s">
        <v>74</v>
      </c>
      <c r="D36" s="134">
        <v>0.13</v>
      </c>
      <c r="E36" s="135" t="s">
        <v>70</v>
      </c>
      <c r="F36" s="136">
        <v>320000</v>
      </c>
      <c r="G36" s="136">
        <f>D36*F36</f>
        <v>41600</v>
      </c>
    </row>
    <row r="37" spans="1:255" ht="12" customHeight="1" x14ac:dyDescent="0.25">
      <c r="A37" s="19"/>
      <c r="B37" s="5" t="s">
        <v>25</v>
      </c>
      <c r="C37" s="6"/>
      <c r="D37" s="132"/>
      <c r="E37" s="132"/>
      <c r="F37" s="132"/>
      <c r="G37" s="133">
        <f>SUM(G34:G36)</f>
        <v>183600</v>
      </c>
    </row>
    <row r="38" spans="1:255" ht="14.45" customHeight="1" x14ac:dyDescent="0.25">
      <c r="A38" s="46"/>
      <c r="B38" s="32" t="s">
        <v>26</v>
      </c>
      <c r="C38" s="33"/>
      <c r="D38" s="34"/>
      <c r="E38" s="34"/>
      <c r="F38" s="35"/>
      <c r="G38" s="36"/>
      <c r="K38" s="45"/>
    </row>
    <row r="39" spans="1:255" ht="14.45" customHeight="1" x14ac:dyDescent="0.25">
      <c r="A39" s="46"/>
      <c r="B39" s="43" t="s">
        <v>27</v>
      </c>
      <c r="C39" s="43" t="s">
        <v>28</v>
      </c>
      <c r="D39" s="43" t="s">
        <v>29</v>
      </c>
      <c r="E39" s="43" t="s">
        <v>17</v>
      </c>
      <c r="F39" s="43" t="s">
        <v>18</v>
      </c>
      <c r="G39" s="44" t="s">
        <v>19</v>
      </c>
      <c r="K39" s="45"/>
    </row>
    <row r="40" spans="1:255" ht="15" customHeight="1" x14ac:dyDescent="0.25">
      <c r="A40" s="46"/>
      <c r="B40" s="89" t="s">
        <v>61</v>
      </c>
      <c r="C40" s="84"/>
      <c r="D40" s="84"/>
      <c r="E40" s="84"/>
      <c r="F40" s="85"/>
      <c r="G40" s="83"/>
      <c r="K40" s="45"/>
    </row>
    <row r="41" spans="1:255" ht="12.75" customHeight="1" x14ac:dyDescent="0.25">
      <c r="A41" s="46"/>
      <c r="B41" s="90" t="s">
        <v>87</v>
      </c>
      <c r="C41" s="84" t="s">
        <v>73</v>
      </c>
      <c r="D41" s="137">
        <v>350</v>
      </c>
      <c r="E41" s="137" t="s">
        <v>70</v>
      </c>
      <c r="F41" s="138">
        <v>1100</v>
      </c>
      <c r="G41" s="139">
        <f t="shared" ref="G41:G48" si="1">(D41*F41)*1.19</f>
        <v>458150</v>
      </c>
      <c r="K41" s="45"/>
    </row>
    <row r="42" spans="1:255" ht="12.75" customHeight="1" x14ac:dyDescent="0.25">
      <c r="A42" s="46"/>
      <c r="B42" s="90" t="s">
        <v>56</v>
      </c>
      <c r="C42" s="84" t="s">
        <v>73</v>
      </c>
      <c r="D42" s="137">
        <v>150</v>
      </c>
      <c r="E42" s="137" t="s">
        <v>81</v>
      </c>
      <c r="F42" s="138">
        <v>1200</v>
      </c>
      <c r="G42" s="139">
        <f t="shared" si="1"/>
        <v>214200</v>
      </c>
    </row>
    <row r="43" spans="1:255" ht="12.75" customHeight="1" x14ac:dyDescent="0.25">
      <c r="A43" s="46"/>
      <c r="B43" s="89" t="s">
        <v>88</v>
      </c>
      <c r="C43" s="84"/>
      <c r="D43" s="137"/>
      <c r="E43" s="137"/>
      <c r="F43" s="138"/>
      <c r="G43" s="139"/>
    </row>
    <row r="44" spans="1:255" ht="12.75" customHeight="1" x14ac:dyDescent="0.25">
      <c r="A44" s="46"/>
      <c r="B44" s="90" t="s">
        <v>89</v>
      </c>
      <c r="C44" s="84" t="s">
        <v>60</v>
      </c>
      <c r="D44" s="137">
        <v>1</v>
      </c>
      <c r="E44" s="137" t="s">
        <v>90</v>
      </c>
      <c r="F44" s="138">
        <v>61510</v>
      </c>
      <c r="G44" s="139">
        <f t="shared" si="1"/>
        <v>73196.899999999994</v>
      </c>
    </row>
    <row r="45" spans="1:255" ht="12.75" customHeight="1" x14ac:dyDescent="0.25">
      <c r="A45" s="46"/>
      <c r="B45" s="90" t="s">
        <v>91</v>
      </c>
      <c r="C45" s="84" t="s">
        <v>73</v>
      </c>
      <c r="D45" s="137">
        <v>1</v>
      </c>
      <c r="E45" s="137" t="s">
        <v>92</v>
      </c>
      <c r="F45" s="138">
        <v>72430</v>
      </c>
      <c r="G45" s="139">
        <f t="shared" si="1"/>
        <v>86191.7</v>
      </c>
    </row>
    <row r="46" spans="1:255" s="88" customFormat="1" ht="12.75" customHeight="1" x14ac:dyDescent="0.25">
      <c r="A46" s="86"/>
      <c r="B46" s="89" t="s">
        <v>57</v>
      </c>
      <c r="C46" s="84"/>
      <c r="D46" s="137"/>
      <c r="E46" s="137"/>
      <c r="F46" s="138"/>
      <c r="G46" s="139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</row>
    <row r="47" spans="1:255" ht="13.5" customHeight="1" x14ac:dyDescent="0.25">
      <c r="A47" s="46"/>
      <c r="B47" s="90" t="s">
        <v>96</v>
      </c>
      <c r="C47" s="84" t="s">
        <v>60</v>
      </c>
      <c r="D47" s="137">
        <v>2</v>
      </c>
      <c r="E47" s="137" t="s">
        <v>69</v>
      </c>
      <c r="F47" s="138">
        <v>12550</v>
      </c>
      <c r="G47" s="139">
        <f t="shared" si="1"/>
        <v>29869</v>
      </c>
    </row>
    <row r="48" spans="1:255" ht="13.5" customHeight="1" x14ac:dyDescent="0.25">
      <c r="A48" s="94"/>
      <c r="B48" s="95" t="s">
        <v>95</v>
      </c>
      <c r="C48" s="96" t="s">
        <v>97</v>
      </c>
      <c r="D48" s="140">
        <v>1</v>
      </c>
      <c r="E48" s="140" t="s">
        <v>98</v>
      </c>
      <c r="F48" s="141">
        <v>400000</v>
      </c>
      <c r="G48" s="139">
        <f t="shared" si="1"/>
        <v>476000</v>
      </c>
    </row>
    <row r="49" spans="1:7" ht="13.5" customHeight="1" x14ac:dyDescent="0.25">
      <c r="A49" s="46"/>
      <c r="B49" s="47" t="s">
        <v>30</v>
      </c>
      <c r="C49" s="48"/>
      <c r="D49" s="142"/>
      <c r="E49" s="142"/>
      <c r="F49" s="142"/>
      <c r="G49" s="143">
        <f>SUM(G40:G47)</f>
        <v>861607.6</v>
      </c>
    </row>
    <row r="50" spans="1:7" ht="24" customHeight="1" x14ac:dyDescent="0.25">
      <c r="A50" s="19"/>
      <c r="B50" s="32" t="s">
        <v>31</v>
      </c>
      <c r="C50" s="33"/>
      <c r="D50" s="34"/>
      <c r="E50" s="34"/>
      <c r="F50" s="35"/>
      <c r="G50" s="36"/>
    </row>
    <row r="51" spans="1:7" ht="16.5" customHeight="1" x14ac:dyDescent="0.25">
      <c r="A51" s="19"/>
      <c r="B51" s="49" t="s">
        <v>32</v>
      </c>
      <c r="C51" s="43" t="s">
        <v>28</v>
      </c>
      <c r="D51" s="43" t="s">
        <v>29</v>
      </c>
      <c r="E51" s="49" t="s">
        <v>17</v>
      </c>
      <c r="F51" s="43" t="s">
        <v>18</v>
      </c>
      <c r="G51" s="49" t="s">
        <v>19</v>
      </c>
    </row>
    <row r="52" spans="1:7" ht="12" customHeight="1" x14ac:dyDescent="0.25">
      <c r="A52" s="19"/>
      <c r="B52" s="156" t="s">
        <v>33</v>
      </c>
      <c r="C52" s="157"/>
      <c r="D52" s="157"/>
      <c r="E52" s="158"/>
      <c r="F52" s="159"/>
      <c r="G52" s="160"/>
    </row>
    <row r="53" spans="1:7" ht="12" customHeight="1" x14ac:dyDescent="0.25">
      <c r="A53" s="46"/>
      <c r="B53" s="146" t="s">
        <v>34</v>
      </c>
      <c r="C53" s="147"/>
      <c r="D53" s="147"/>
      <c r="E53" s="147"/>
      <c r="F53" s="147"/>
      <c r="G53" s="148">
        <f>G26+G31+G37+G49+G52</f>
        <v>3190207.6</v>
      </c>
    </row>
    <row r="54" spans="1:7" ht="12" customHeight="1" x14ac:dyDescent="0.25">
      <c r="A54" s="46"/>
      <c r="B54" s="149" t="s">
        <v>35</v>
      </c>
      <c r="C54" s="145"/>
      <c r="D54" s="145"/>
      <c r="E54" s="145"/>
      <c r="F54" s="145"/>
      <c r="G54" s="150">
        <f>G53*0.05</f>
        <v>159510.38</v>
      </c>
    </row>
    <row r="55" spans="1:7" ht="12" customHeight="1" x14ac:dyDescent="0.25">
      <c r="A55" s="46"/>
      <c r="B55" s="151" t="s">
        <v>36</v>
      </c>
      <c r="C55" s="144"/>
      <c r="D55" s="144"/>
      <c r="E55" s="144"/>
      <c r="F55" s="144"/>
      <c r="G55" s="152">
        <f>G54+G53</f>
        <v>3349717.98</v>
      </c>
    </row>
    <row r="56" spans="1:7" ht="12" customHeight="1" x14ac:dyDescent="0.25">
      <c r="A56" s="46"/>
      <c r="B56" s="149" t="s">
        <v>37</v>
      </c>
      <c r="C56" s="145"/>
      <c r="D56" s="145"/>
      <c r="E56" s="145"/>
      <c r="F56" s="145"/>
      <c r="G56" s="150">
        <f>G12</f>
        <v>4200000</v>
      </c>
    </row>
    <row r="57" spans="1:7" ht="12" customHeight="1" x14ac:dyDescent="0.25">
      <c r="A57" s="46"/>
      <c r="B57" s="153" t="s">
        <v>38</v>
      </c>
      <c r="C57" s="154"/>
      <c r="D57" s="154"/>
      <c r="E57" s="154"/>
      <c r="F57" s="154"/>
      <c r="G57" s="155">
        <f>G56-G55</f>
        <v>850282.02</v>
      </c>
    </row>
    <row r="58" spans="1:7" ht="12.75" customHeight="1" x14ac:dyDescent="0.25">
      <c r="A58" s="46"/>
      <c r="B58" s="50" t="s">
        <v>62</v>
      </c>
      <c r="C58" s="51"/>
      <c r="D58" s="51"/>
      <c r="E58" s="51"/>
      <c r="F58" s="51"/>
      <c r="G58" s="52"/>
    </row>
    <row r="59" spans="1:7" ht="12" customHeight="1" thickBot="1" x14ac:dyDescent="0.3">
      <c r="A59" s="46"/>
      <c r="B59" s="53"/>
      <c r="C59" s="51"/>
      <c r="D59" s="51"/>
      <c r="E59" s="51"/>
      <c r="F59" s="51"/>
      <c r="G59" s="52"/>
    </row>
    <row r="60" spans="1:7" ht="12" customHeight="1" x14ac:dyDescent="0.25">
      <c r="A60" s="46"/>
      <c r="B60" s="54" t="s">
        <v>63</v>
      </c>
      <c r="C60" s="55"/>
      <c r="D60" s="55"/>
      <c r="E60" s="55"/>
      <c r="F60" s="56"/>
      <c r="G60" s="52"/>
    </row>
    <row r="61" spans="1:7" ht="12" customHeight="1" x14ac:dyDescent="0.25">
      <c r="A61" s="46"/>
      <c r="B61" s="57" t="s">
        <v>39</v>
      </c>
      <c r="C61" s="58"/>
      <c r="D61" s="58"/>
      <c r="E61" s="58"/>
      <c r="F61" s="59"/>
      <c r="G61" s="52"/>
    </row>
    <row r="62" spans="1:7" ht="12" customHeight="1" x14ac:dyDescent="0.25">
      <c r="A62" s="46"/>
      <c r="B62" s="57" t="s">
        <v>40</v>
      </c>
      <c r="C62" s="58"/>
      <c r="D62" s="58"/>
      <c r="E62" s="58"/>
      <c r="F62" s="59"/>
      <c r="G62" s="52"/>
    </row>
    <row r="63" spans="1:7" ht="12" customHeight="1" x14ac:dyDescent="0.25">
      <c r="A63" s="46"/>
      <c r="B63" s="57" t="s">
        <v>41</v>
      </c>
      <c r="C63" s="58"/>
      <c r="D63" s="58"/>
      <c r="E63" s="58"/>
      <c r="F63" s="59"/>
      <c r="G63" s="52"/>
    </row>
    <row r="64" spans="1:7" ht="12" customHeight="1" x14ac:dyDescent="0.25">
      <c r="A64" s="46"/>
      <c r="B64" s="57" t="s">
        <v>42</v>
      </c>
      <c r="C64" s="58"/>
      <c r="D64" s="58"/>
      <c r="E64" s="58"/>
      <c r="F64" s="59"/>
      <c r="G64" s="52"/>
    </row>
    <row r="65" spans="1:7" ht="12.75" customHeight="1" x14ac:dyDescent="0.25">
      <c r="A65" s="46"/>
      <c r="B65" s="57" t="s">
        <v>43</v>
      </c>
      <c r="C65" s="58"/>
      <c r="D65" s="58"/>
      <c r="E65" s="58"/>
      <c r="F65" s="59"/>
      <c r="G65" s="52"/>
    </row>
    <row r="66" spans="1:7" ht="12.75" customHeight="1" thickBot="1" x14ac:dyDescent="0.3">
      <c r="A66" s="46"/>
      <c r="B66" s="60" t="s">
        <v>44</v>
      </c>
      <c r="C66" s="61"/>
      <c r="D66" s="61"/>
      <c r="E66" s="61"/>
      <c r="F66" s="62"/>
      <c r="G66" s="52"/>
    </row>
    <row r="67" spans="1:7" ht="15" customHeight="1" x14ac:dyDescent="0.25">
      <c r="A67" s="46"/>
      <c r="B67" s="53"/>
      <c r="C67" s="58"/>
      <c r="D67" s="58"/>
      <c r="E67" s="58"/>
      <c r="F67" s="58"/>
      <c r="G67" s="52"/>
    </row>
    <row r="68" spans="1:7" ht="12" customHeight="1" thickBot="1" x14ac:dyDescent="0.3">
      <c r="A68" s="46"/>
      <c r="B68" s="115" t="s">
        <v>45</v>
      </c>
      <c r="C68" s="116"/>
      <c r="D68" s="63"/>
      <c r="E68" s="64"/>
      <c r="F68" s="64"/>
      <c r="G68" s="52"/>
    </row>
    <row r="69" spans="1:7" ht="12" customHeight="1" x14ac:dyDescent="0.25">
      <c r="A69" s="46"/>
      <c r="B69" s="65" t="s">
        <v>32</v>
      </c>
      <c r="C69" s="66" t="s">
        <v>46</v>
      </c>
      <c r="D69" s="67" t="s">
        <v>47</v>
      </c>
      <c r="E69" s="64"/>
      <c r="F69" s="64"/>
      <c r="G69" s="52"/>
    </row>
    <row r="70" spans="1:7" ht="12" customHeight="1" x14ac:dyDescent="0.25">
      <c r="A70" s="46"/>
      <c r="B70" s="68" t="s">
        <v>48</v>
      </c>
      <c r="C70" s="69">
        <f>G26</f>
        <v>2100000</v>
      </c>
      <c r="D70" s="70">
        <f>(C70/C76)</f>
        <v>0.62691844881818981</v>
      </c>
      <c r="E70" s="64"/>
      <c r="F70" s="64"/>
      <c r="G70" s="52"/>
    </row>
    <row r="71" spans="1:7" ht="12" customHeight="1" x14ac:dyDescent="0.25">
      <c r="A71" s="46"/>
      <c r="B71" s="68" t="s">
        <v>49</v>
      </c>
      <c r="C71" s="69">
        <f>G31</f>
        <v>45000</v>
      </c>
      <c r="D71" s="70">
        <v>0</v>
      </c>
      <c r="E71" s="64"/>
      <c r="F71" s="64"/>
      <c r="G71" s="52"/>
    </row>
    <row r="72" spans="1:7" ht="12" customHeight="1" x14ac:dyDescent="0.25">
      <c r="A72" s="46"/>
      <c r="B72" s="68" t="s">
        <v>50</v>
      </c>
      <c r="C72" s="69">
        <f>G37</f>
        <v>183600</v>
      </c>
      <c r="D72" s="70">
        <f>(C72/C76)</f>
        <v>5.4810584382390302E-2</v>
      </c>
      <c r="E72" s="64"/>
      <c r="F72" s="64"/>
      <c r="G72" s="52"/>
    </row>
    <row r="73" spans="1:7" ht="12" customHeight="1" x14ac:dyDescent="0.25">
      <c r="A73" s="46"/>
      <c r="B73" s="68" t="s">
        <v>27</v>
      </c>
      <c r="C73" s="69">
        <f>G49</f>
        <v>861607.6</v>
      </c>
      <c r="D73" s="70">
        <f>(C73/C76)</f>
        <v>0.25721795241998252</v>
      </c>
      <c r="E73" s="64"/>
      <c r="F73" s="64"/>
      <c r="G73" s="52"/>
    </row>
    <row r="74" spans="1:7" ht="12" customHeight="1" x14ac:dyDescent="0.25">
      <c r="A74" s="46"/>
      <c r="B74" s="68" t="s">
        <v>51</v>
      </c>
      <c r="C74" s="71">
        <f>G52</f>
        <v>0</v>
      </c>
      <c r="D74" s="70">
        <f>(C74/C76)</f>
        <v>0</v>
      </c>
      <c r="E74" s="72"/>
      <c r="F74" s="72"/>
      <c r="G74" s="52"/>
    </row>
    <row r="75" spans="1:7" ht="12.75" customHeight="1" x14ac:dyDescent="0.25">
      <c r="A75" s="46"/>
      <c r="B75" s="68" t="s">
        <v>52</v>
      </c>
      <c r="C75" s="71">
        <f>G54</f>
        <v>159510.38</v>
      </c>
      <c r="D75" s="70">
        <f>(C75/C76)</f>
        <v>4.7619047619047623E-2</v>
      </c>
      <c r="E75" s="72"/>
      <c r="F75" s="72"/>
      <c r="G75" s="52"/>
    </row>
    <row r="76" spans="1:7" ht="12" customHeight="1" thickBot="1" x14ac:dyDescent="0.3">
      <c r="A76" s="46"/>
      <c r="B76" s="73" t="s">
        <v>53</v>
      </c>
      <c r="C76" s="74">
        <f>SUM(C70:C75)</f>
        <v>3349717.98</v>
      </c>
      <c r="D76" s="75">
        <f>SUM(D70:D75)</f>
        <v>0.98656603323961023</v>
      </c>
      <c r="E76" s="72"/>
      <c r="F76" s="72"/>
      <c r="G76" s="52"/>
    </row>
    <row r="77" spans="1:7" ht="12.75" customHeight="1" x14ac:dyDescent="0.25">
      <c r="A77" s="46"/>
      <c r="B77" s="53"/>
      <c r="C77" s="51"/>
      <c r="D77" s="51"/>
      <c r="E77" s="51"/>
      <c r="F77" s="51"/>
      <c r="G77" s="52"/>
    </row>
    <row r="78" spans="1:7" ht="12" customHeight="1" thickBot="1" x14ac:dyDescent="0.3">
      <c r="A78" s="46"/>
      <c r="B78" s="11"/>
      <c r="C78" s="51"/>
      <c r="D78" s="51"/>
      <c r="E78" s="51"/>
      <c r="F78" s="51"/>
      <c r="G78" s="52"/>
    </row>
    <row r="79" spans="1:7" ht="12" customHeight="1" thickBot="1" x14ac:dyDescent="0.3">
      <c r="A79" s="46"/>
      <c r="B79" s="112" t="s">
        <v>105</v>
      </c>
      <c r="C79" s="113"/>
      <c r="D79" s="113"/>
      <c r="E79" s="114"/>
      <c r="F79" s="72"/>
      <c r="G79" s="52"/>
    </row>
    <row r="80" spans="1:7" ht="12.75" customHeight="1" x14ac:dyDescent="0.25">
      <c r="A80" s="46"/>
      <c r="B80" s="76" t="s">
        <v>102</v>
      </c>
      <c r="C80" s="77">
        <v>3200</v>
      </c>
      <c r="D80" s="77">
        <f>G9</f>
        <v>3500</v>
      </c>
      <c r="E80" s="77">
        <v>3800</v>
      </c>
      <c r="F80" s="78"/>
      <c r="G80" s="79"/>
    </row>
    <row r="81" spans="1:7" ht="15.6" customHeight="1" thickBot="1" x14ac:dyDescent="0.3">
      <c r="A81" s="46"/>
      <c r="B81" s="73" t="s">
        <v>103</v>
      </c>
      <c r="C81" s="74">
        <f>(G55/C80)</f>
        <v>1046.7868687499999</v>
      </c>
      <c r="D81" s="74">
        <f>(G55/D80)</f>
        <v>957.06227999999999</v>
      </c>
      <c r="E81" s="80">
        <f>(G55/E80)</f>
        <v>881.50473157894737</v>
      </c>
      <c r="F81" s="78"/>
      <c r="G81" s="79"/>
    </row>
    <row r="82" spans="1:7" ht="11.25" customHeight="1" x14ac:dyDescent="0.25">
      <c r="A82" s="46"/>
      <c r="B82" s="50" t="s">
        <v>54</v>
      </c>
      <c r="C82" s="58"/>
      <c r="D82" s="58"/>
      <c r="E82" s="58"/>
      <c r="F82" s="58"/>
      <c r="G82" s="81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2022-06-22T16:06:17Z</dcterms:modified>
</cp:coreProperties>
</file>