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 tabRatio="500"/>
  </bookViews>
  <sheets>
    <sheet name="TOMATE AIRE LIBRE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1" i="1" l="1"/>
  <c r="D90" i="1" s="1"/>
  <c r="D88" i="1"/>
  <c r="G60" i="1"/>
  <c r="G59" i="1"/>
  <c r="G58" i="1"/>
  <c r="G56" i="1"/>
  <c r="G54" i="1"/>
  <c r="G53" i="1"/>
  <c r="G51" i="1"/>
  <c r="G49" i="1"/>
  <c r="G48" i="1"/>
  <c r="G47" i="1"/>
  <c r="G46" i="1"/>
  <c r="G45" i="1"/>
  <c r="G43" i="1"/>
  <c r="G37" i="1"/>
  <c r="G36" i="1"/>
  <c r="G35" i="1"/>
  <c r="G25" i="1"/>
  <c r="G24" i="1"/>
  <c r="G23" i="1"/>
  <c r="G22" i="1"/>
  <c r="G21" i="1"/>
  <c r="G12" i="1"/>
  <c r="G71" i="1" s="1"/>
  <c r="G38" i="1" l="1"/>
  <c r="G26" i="1"/>
  <c r="G61" i="1"/>
  <c r="D87" i="1"/>
  <c r="D89" i="1"/>
  <c r="D85" i="1"/>
  <c r="G68" i="1" l="1"/>
  <c r="G69" i="1" s="1"/>
  <c r="G70" i="1" s="1"/>
  <c r="E96" i="1" s="1"/>
  <c r="D91" i="1"/>
  <c r="G72" i="1" l="1"/>
  <c r="C96" i="1"/>
  <c r="D96" i="1"/>
</calcChain>
</file>

<file path=xl/sharedStrings.xml><?xml version="1.0" encoding="utf-8"?>
<sst xmlns="http://schemas.openxmlformats.org/spreadsheetml/2006/main" count="165" uniqueCount="117">
  <si>
    <t>RUBRO O CULTIVO</t>
  </si>
  <si>
    <t>TOMATE AL AIRE LIBRE</t>
  </si>
  <si>
    <t>RENDIMIENTO (kg/Há.)</t>
  </si>
  <si>
    <t>VARIEDAD</t>
  </si>
  <si>
    <t>FECHA ESTIMADA  PRECIO VENTA</t>
  </si>
  <si>
    <t>NIVEL TECNOLÓGICO</t>
  </si>
  <si>
    <t>MEDIA</t>
  </si>
  <si>
    <t>PRECIO ESPERADO ($/kg)</t>
  </si>
  <si>
    <t>REGIÓN</t>
  </si>
  <si>
    <t>BIO BIO</t>
  </si>
  <si>
    <t>INGRESO ESPERADO, con IVA ($)</t>
  </si>
  <si>
    <t>AGENCIA DE ÁREA</t>
  </si>
  <si>
    <t>DESTINO PRODUCCION</t>
  </si>
  <si>
    <t>FERIA LOCAL</t>
  </si>
  <si>
    <t>COMUNA/LOCALIDAD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</si>
  <si>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</si>
  <si>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</si>
  <si>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</si>
  <si>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</si>
  <si>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</si>
  <si>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</si>
  <si>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</si>
  <si>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</si>
  <si>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</si>
  <si>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</si>
  <si>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</si>
  <si>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</si>
  <si>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</si>
  <si>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</si>
  <si>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Octubre</t>
  </si>
  <si>
    <t>Aplicación Fertilizante</t>
  </si>
  <si>
    <t>Riegos</t>
  </si>
  <si>
    <t>Octubre-Marzo</t>
  </si>
  <si>
    <t>Aplicación Pesticidas</t>
  </si>
  <si>
    <t>Cosecha</t>
  </si>
  <si>
    <t>Subtotal Jornadas Hombre</t>
  </si>
  <si>
    <t>JORNADAS ANIMAL</t>
  </si>
  <si>
    <t>Subtotal Jornadas Animal</t>
  </si>
  <si>
    <t>MAQUINARIA</t>
  </si>
  <si>
    <t>Aradura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</si>
  <si>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</si>
  <si>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</si>
  <si>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</si>
  <si>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</si>
  <si>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</si>
  <si>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</si>
  <si>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</si>
  <si>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PLANTULA</t>
  </si>
  <si>
    <t xml:space="preserve">Plantula de vivero </t>
  </si>
  <si>
    <t>UN</t>
  </si>
  <si>
    <t>Agosto</t>
  </si>
  <si>
    <t>FERTILIZANTES</t>
  </si>
  <si>
    <t>Mezcla 9/41/12</t>
  </si>
  <si>
    <t xml:space="preserve">Kg </t>
  </si>
  <si>
    <t>Urea</t>
  </si>
  <si>
    <t>Kg</t>
  </si>
  <si>
    <t>Oct/Nov</t>
  </si>
  <si>
    <t>CAN 27</t>
  </si>
  <si>
    <t>Sulpomag</t>
  </si>
  <si>
    <t>Noviembre</t>
  </si>
  <si>
    <t>Nitrato de calcio</t>
  </si>
  <si>
    <t>Nov/Dic</t>
  </si>
  <si>
    <t>FUNGICIDA</t>
  </si>
  <si>
    <t>Aliette</t>
  </si>
  <si>
    <t>Diciembre</t>
  </si>
  <si>
    <t>INSECTICIDAS</t>
  </si>
  <si>
    <t>GLADIADOR</t>
  </si>
  <si>
    <t>GR</t>
  </si>
  <si>
    <t>Lorsban</t>
  </si>
  <si>
    <t>LT</t>
  </si>
  <si>
    <t>HERBICIDA</t>
  </si>
  <si>
    <t>SENCOR 480</t>
  </si>
  <si>
    <t>Noviembre - Enero</t>
  </si>
  <si>
    <t>OTROS</t>
  </si>
  <si>
    <t xml:space="preserve"> Terra Sorb Foliar</t>
  </si>
  <si>
    <t>Hormona FLOWER POWER</t>
  </si>
  <si>
    <t>Octubre-Diciembre</t>
  </si>
  <si>
    <t>Cajones Torito 18 Kg</t>
  </si>
  <si>
    <t xml:space="preserve">Un </t>
  </si>
  <si>
    <t>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</si>
  <si>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</si>
  <si>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</si>
  <si>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</si>
  <si>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</si>
  <si>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</si>
  <si>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</si>
  <si>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</si>
  <si>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</si>
  <si>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rFont val="Calibri"/>
        <family val="2"/>
        <charset val="1"/>
      </rPr>
      <t>Fuente</t>
    </r>
    <r>
      <rPr>
        <sz val="8"/>
        <rFont val="Calibri"/>
        <family val="2"/>
        <charset val="1"/>
      </rPr>
      <t>: INDAP</t>
    </r>
  </si>
  <si>
    <r>
      <rPr>
        <b/>
        <u/>
        <sz val="7"/>
        <rFont val="Calibri"/>
        <family val="2"/>
        <charset val="1"/>
      </rPr>
      <t>Notas</t>
    </r>
    <r>
      <rPr>
        <b/>
        <sz val="7"/>
        <rFont val="Calibri"/>
        <family val="2"/>
        <charset val="1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</si>
  <si>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</si>
  <si>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</si>
  <si>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</si>
  <si>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</si>
  <si>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</si>
  <si>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</si>
  <si>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</si>
  <si>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</si>
  <si>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</si>
  <si>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</si>
  <si>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</si>
  <si>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</si>
  <si>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</si>
  <si>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</si>
  <si>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</si>
  <si>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</si>
  <si>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($/kg)</t>
  </si>
  <si>
    <t>Rendimiento (kg/hà)</t>
  </si>
  <si>
    <t>Costo unitario ($/kg) (*)</t>
  </si>
  <si>
    <t>YUMBEL</t>
  </si>
  <si>
    <t>CALACE</t>
  </si>
  <si>
    <t>FEBRERO - MAYO</t>
  </si>
  <si>
    <t>Febrero-Mayo</t>
  </si>
  <si>
    <t>TODAS</t>
  </si>
  <si>
    <t>JM</t>
  </si>
  <si>
    <t xml:space="preserve">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</si>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</sst>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 * #,##0&quot;   &quot;;\-* #,##0&quot;   &quot;;\ * \-??&quot;   &quot;"/>
    <numFmt numFmtId="166" formatCode="0\ %"/>
    <numFmt numFmtId="167" formatCode="\ * #,##0\ ;\ * \-#,##0\ ;\ * &quot;- &quot;"/>
  </numFmts>
  <fonts count="26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b/>
      <sz val="9"/>
      <name val="Calibri"/>
      <family val="2"/>
      <charset val="1"/>
    </font>
    <font>
      <sz val="9"/>
      <color rgb="FF000000"/>
      <name val="Helvetica Neue"/>
      <family val="2"/>
      <charset val="1"/>
    </font>
    <font>
      <sz val="9"/>
      <name val="Calibri"/>
      <family val="2"/>
      <charset val="1"/>
    </font>
    <font>
      <sz val="8"/>
      <name val="Arial Narrow"/>
      <family val="2"/>
      <charset val="1"/>
    </font>
    <font>
      <sz val="9"/>
      <name val="Arial Narrow"/>
      <family val="2"/>
      <charset val="1"/>
    </font>
    <font>
      <sz val="9"/>
      <name val="Helvetica Neue"/>
      <family val="2"/>
      <charset val="1"/>
    </font>
    <font>
      <b/>
      <sz val="9"/>
      <color rgb="FF000000"/>
      <name val="Helvetica Neue"/>
      <family val="2"/>
      <charset val="1"/>
    </font>
    <font>
      <b/>
      <sz val="9"/>
      <name val="Helvetica Neue"/>
      <family val="2"/>
      <charset val="1"/>
    </font>
    <font>
      <b/>
      <sz val="7"/>
      <name val="Calibri"/>
      <family val="2"/>
      <charset val="1"/>
    </font>
    <font>
      <u/>
      <sz val="8"/>
      <name val="Calibri"/>
      <family val="2"/>
      <charset val="1"/>
    </font>
    <font>
      <sz val="8"/>
      <name val="Calibri"/>
      <family val="2"/>
      <charset val="1"/>
    </font>
    <font>
      <b/>
      <u/>
      <sz val="7"/>
      <name val="Calibri"/>
      <family val="2"/>
      <charset val="1"/>
    </font>
    <font>
      <sz val="7"/>
      <name val="Calibri"/>
      <family val="2"/>
      <charset val="1"/>
    </font>
    <font>
      <b/>
      <sz val="9"/>
      <color theme="0"/>
      <name val="Calibri"/>
      <family val="2"/>
      <charset val="1"/>
    </font>
    <font>
      <sz val="9"/>
      <color theme="0"/>
      <name val="Calibri"/>
      <family val="2"/>
      <charset val="1"/>
    </font>
    <font>
      <sz val="8"/>
      <color theme="0"/>
      <name val="Arial Narrow"/>
      <family val="2"/>
      <charset val="1"/>
    </font>
    <font>
      <sz val="9"/>
      <color theme="0"/>
      <name val="Arial Narrow"/>
      <family val="2"/>
      <charset val="1"/>
    </font>
    <font>
      <b/>
      <sz val="7"/>
      <color theme="0"/>
      <name val="Calibri"/>
      <family val="2"/>
      <charset val="1"/>
    </font>
    <font>
      <sz val="7"/>
      <color theme="0"/>
      <name val="Calibri"/>
      <family val="2"/>
      <charset val="1"/>
    </font>
    <font>
      <b/>
      <sz val="9"/>
      <color theme="0"/>
      <name val="Calibri"/>
      <family val="2"/>
    </font>
    <font>
      <b/>
      <sz val="8"/>
      <name val="Calibri"/>
      <family val="2"/>
      <charset val="1"/>
    </font>
    <font>
      <sz val="8"/>
      <color rgb="FF000000"/>
      <name val="Helvetica Neue"/>
      <family val="2"/>
      <charset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theme="0" tint="-0.14999847407452621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0" fillId="0" borderId="0" xfId="0" applyFont="1" applyBorder="1" applyAlignment="1" applyProtection="1"/>
    <xf numFmtId="49" fontId="12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165" fontId="3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49" fontId="20" fillId="5" borderId="0" xfId="0" applyNumberFormat="1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0" fillId="0" borderId="0" xfId="0" applyBorder="1"/>
    <xf numFmtId="0" fontId="5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wrapText="1"/>
    </xf>
    <xf numFmtId="14" fontId="5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justify" wrapText="1"/>
    </xf>
    <xf numFmtId="0" fontId="5" fillId="2" borderId="0" xfId="0" applyFont="1" applyFill="1" applyBorder="1" applyAlignment="1" applyProtection="1">
      <alignment horizontal="left"/>
    </xf>
    <xf numFmtId="49" fontId="16" fillId="4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49" fontId="18" fillId="3" borderId="0" xfId="0" applyNumberFormat="1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3" fontId="18" fillId="3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49" fontId="19" fillId="3" borderId="0" xfId="0" applyNumberFormat="1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/>
    <xf numFmtId="49" fontId="16" fillId="3" borderId="1" xfId="0" applyNumberFormat="1" applyFont="1" applyFill="1" applyBorder="1" applyAlignment="1" applyProtection="1">
      <alignment vertical="center" wrapText="1"/>
    </xf>
    <xf numFmtId="49" fontId="6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Protection="1"/>
    <xf numFmtId="3" fontId="4" fillId="0" borderId="1" xfId="0" applyNumberFormat="1" applyFont="1" applyBorder="1" applyProtection="1"/>
    <xf numFmtId="17" fontId="4" fillId="2" borderId="1" xfId="0" applyNumberFormat="1" applyFont="1" applyFill="1" applyBorder="1" applyProtection="1"/>
    <xf numFmtId="3" fontId="4" fillId="2" borderId="1" xfId="0" applyNumberFormat="1" applyFont="1" applyFill="1" applyBorder="1" applyProtection="1"/>
    <xf numFmtId="49" fontId="6" fillId="2" borderId="1" xfId="0" applyNumberFormat="1" applyFont="1" applyFill="1" applyBorder="1" applyAlignment="1" applyProtection="1"/>
    <xf numFmtId="0" fontId="6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right"/>
    </xf>
    <xf numFmtId="17" fontId="4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3" fontId="8" fillId="0" borderId="1" xfId="1" applyNumberFormat="1" applyFont="1" applyBorder="1" applyAlignment="1">
      <alignment horizontal="right"/>
    </xf>
    <xf numFmtId="3" fontId="8" fillId="2" borderId="1" xfId="0" applyNumberFormat="1" applyFont="1" applyFill="1" applyBorder="1" applyProtection="1"/>
    <xf numFmtId="0" fontId="8" fillId="0" borderId="1" xfId="1" applyFont="1" applyBorder="1"/>
    <xf numFmtId="0" fontId="5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center" wrapText="1"/>
    </xf>
    <xf numFmtId="3" fontId="4" fillId="2" borderId="1" xfId="0" applyNumberFormat="1" applyFont="1" applyFill="1" applyBorder="1" applyAlignment="1" applyProtection="1">
      <alignment wrapText="1"/>
    </xf>
    <xf numFmtId="3" fontId="8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8" fillId="0" borderId="1" xfId="1" applyFont="1" applyBorder="1" applyAlignment="1"/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right"/>
    </xf>
    <xf numFmtId="0" fontId="10" fillId="2" borderId="1" xfId="1" applyFont="1" applyFill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/>
    <xf numFmtId="49" fontId="6" fillId="2" borderId="1" xfId="0" applyNumberFormat="1" applyFont="1" applyFill="1" applyBorder="1" applyAlignment="1" applyProtection="1">
      <alignment horizontal="center" wrapText="1"/>
    </xf>
    <xf numFmtId="164" fontId="6" fillId="2" borderId="1" xfId="0" applyNumberFormat="1" applyFont="1" applyFill="1" applyBorder="1" applyAlignment="1" applyProtection="1"/>
    <xf numFmtId="49" fontId="16" fillId="4" borderId="2" xfId="0" applyNumberFormat="1" applyFont="1" applyFill="1" applyBorder="1" applyAlignment="1" applyProtection="1">
      <alignment vertical="center"/>
    </xf>
    <xf numFmtId="0" fontId="16" fillId="4" borderId="3" xfId="0" applyFont="1" applyFill="1" applyBorder="1" applyAlignment="1" applyProtection="1">
      <alignment vertical="center"/>
    </xf>
    <xf numFmtId="165" fontId="16" fillId="4" borderId="4" xfId="0" applyNumberFormat="1" applyFont="1" applyFill="1" applyBorder="1" applyAlignment="1" applyProtection="1">
      <alignment vertical="center"/>
    </xf>
    <xf numFmtId="49" fontId="16" fillId="3" borderId="5" xfId="0" applyNumberFormat="1" applyFont="1" applyFill="1" applyBorder="1" applyAlignment="1" applyProtection="1">
      <alignment vertical="center"/>
    </xf>
    <xf numFmtId="165" fontId="16" fillId="3" borderId="6" xfId="0" applyNumberFormat="1" applyFont="1" applyFill="1" applyBorder="1" applyAlignment="1" applyProtection="1">
      <alignment vertical="center"/>
    </xf>
    <xf numFmtId="49" fontId="16" fillId="4" borderId="5" xfId="0" applyNumberFormat="1" applyFont="1" applyFill="1" applyBorder="1" applyAlignment="1" applyProtection="1">
      <alignment vertical="center"/>
    </xf>
    <xf numFmtId="165" fontId="16" fillId="4" borderId="6" xfId="0" applyNumberFormat="1" applyFont="1" applyFill="1" applyBorder="1" applyAlignment="1" applyProtection="1">
      <alignment vertical="center"/>
    </xf>
    <xf numFmtId="49" fontId="16" fillId="4" borderId="7" xfId="0" applyNumberFormat="1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165" fontId="16" fillId="4" borderId="9" xfId="0" applyNumberFormat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/>
    <xf numFmtId="49" fontId="13" fillId="2" borderId="2" xfId="0" applyNumberFormat="1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/>
    <xf numFmtId="165" fontId="23" fillId="2" borderId="4" xfId="0" applyNumberFormat="1" applyFont="1" applyFill="1" applyBorder="1" applyAlignment="1" applyProtection="1">
      <alignment vertical="center"/>
    </xf>
    <xf numFmtId="49" fontId="13" fillId="2" borderId="5" xfId="0" applyNumberFormat="1" applyFont="1" applyFill="1" applyBorder="1" applyAlignment="1" applyProtection="1">
      <alignment vertical="center"/>
    </xf>
    <xf numFmtId="165" fontId="23" fillId="2" borderId="6" xfId="0" applyNumberFormat="1" applyFont="1" applyFill="1" applyBorder="1" applyAlignment="1" applyProtection="1">
      <alignment vertical="center"/>
    </xf>
    <xf numFmtId="49" fontId="13" fillId="2" borderId="7" xfId="0" applyNumberFormat="1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/>
    <xf numFmtId="165" fontId="23" fillId="2" borderId="9" xfId="0" applyNumberFormat="1" applyFont="1" applyFill="1" applyBorder="1" applyAlignment="1" applyProtection="1">
      <alignment vertical="center"/>
    </xf>
    <xf numFmtId="49" fontId="11" fillId="6" borderId="1" xfId="0" applyNumberFormat="1" applyFont="1" applyFill="1" applyBorder="1" applyAlignment="1" applyProtection="1">
      <alignment vertical="center"/>
    </xf>
    <xf numFmtId="49" fontId="15" fillId="6" borderId="1" xfId="0" applyNumberFormat="1" applyFont="1" applyFill="1" applyBorder="1" applyAlignment="1" applyProtection="1"/>
    <xf numFmtId="49" fontId="11" fillId="2" borderId="1" xfId="0" applyNumberFormat="1" applyFont="1" applyFill="1" applyBorder="1" applyAlignment="1" applyProtection="1">
      <alignment vertical="center"/>
    </xf>
    <xf numFmtId="3" fontId="11" fillId="2" borderId="1" xfId="0" applyNumberFormat="1" applyFont="1" applyFill="1" applyBorder="1" applyAlignment="1" applyProtection="1">
      <alignment vertical="center"/>
    </xf>
    <xf numFmtId="166" fontId="15" fillId="2" borderId="1" xfId="0" applyNumberFormat="1" applyFont="1" applyFill="1" applyBorder="1" applyAlignment="1" applyProtection="1"/>
    <xf numFmtId="0" fontId="11" fillId="2" borderId="1" xfId="0" applyFont="1" applyFill="1" applyBorder="1" applyAlignment="1" applyProtection="1">
      <alignment vertical="center"/>
    </xf>
    <xf numFmtId="167" fontId="11" fillId="2" borderId="1" xfId="0" applyNumberFormat="1" applyFont="1" applyFill="1" applyBorder="1" applyAlignment="1" applyProtection="1">
      <alignment vertical="center"/>
    </xf>
    <xf numFmtId="167" fontId="11" fillId="6" borderId="1" xfId="0" applyNumberFormat="1" applyFont="1" applyFill="1" applyBorder="1" applyAlignment="1" applyProtection="1">
      <alignment vertical="center"/>
    </xf>
    <xf numFmtId="166" fontId="11" fillId="6" borderId="1" xfId="0" applyNumberFormat="1" applyFont="1" applyFill="1" applyBorder="1" applyAlignment="1" applyProtection="1">
      <alignment vertical="center"/>
    </xf>
    <xf numFmtId="0" fontId="24" fillId="0" borderId="1" xfId="0" applyFont="1" applyBorder="1" applyAlignment="1" applyProtection="1">
      <alignment wrapText="1"/>
    </xf>
    <xf numFmtId="49" fontId="6" fillId="2" borderId="1" xfId="0" applyNumberFormat="1" applyFont="1" applyFill="1" applyBorder="1" applyAlignment="1" applyProtection="1">
      <alignment wrapText="1"/>
    </xf>
    <xf numFmtId="3" fontId="6" fillId="2" borderId="1" xfId="0" applyNumberFormat="1" applyFont="1" applyFill="1" applyBorder="1" applyAlignment="1" applyProtection="1">
      <alignment horizontal="center"/>
    </xf>
    <xf numFmtId="3" fontId="11" fillId="6" borderId="1" xfId="0" applyNumberFormat="1" applyFont="1" applyFill="1" applyBorder="1" applyAlignment="1" applyProtection="1">
      <alignment vertical="center"/>
    </xf>
    <xf numFmtId="4" fontId="5" fillId="0" borderId="1" xfId="1" applyNumberFormat="1" applyFont="1" applyBorder="1" applyAlignment="1">
      <alignment horizontal="center"/>
    </xf>
    <xf numFmtId="0" fontId="25" fillId="0" borderId="0" xfId="0" applyFont="1" applyBorder="1" applyAlignment="1" applyProtection="1"/>
    <xf numFmtId="49" fontId="16" fillId="3" borderId="0" xfId="0" applyNumberFormat="1" applyFont="1" applyFill="1" applyBorder="1" applyAlignment="1" applyProtection="1">
      <alignment horizontal="center" vertical="center" wrapText="1"/>
    </xf>
    <xf numFmtId="49" fontId="16" fillId="3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/>
    <xf numFmtId="49" fontId="22" fillId="3" borderId="0" xfId="0" applyNumberFormat="1" applyFont="1" applyFill="1" applyBorder="1" applyAlignment="1" applyProtection="1">
      <alignment horizontal="center" vertical="center"/>
    </xf>
    <xf numFmtId="49" fontId="20" fillId="5" borderId="0" xfId="0" applyNumberFormat="1" applyFont="1" applyFill="1" applyBorder="1" applyAlignment="1" applyProtection="1">
      <alignment vertical="center"/>
    </xf>
    <xf numFmtId="49" fontId="17" fillId="3" borderId="1" xfId="0" applyNumberFormat="1" applyFont="1" applyFill="1" applyBorder="1" applyAlignment="1" applyProtection="1">
      <alignment wrapText="1"/>
    </xf>
    <xf numFmtId="49" fontId="6" fillId="2" borderId="1" xfId="0" applyNumberFormat="1" applyFont="1" applyFill="1" applyBorder="1" applyAlignment="1" applyProtection="1">
      <alignment wrapText="1"/>
    </xf>
    <xf numFmtId="14" fontId="4" fillId="0" borderId="1" xfId="0" applyNumberFormat="1" applyFont="1" applyBorder="1" applyAlignment="1" applyProtection="1">
      <alignment horizontal="lef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990600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5" y="190500"/>
          <a:ext cx="5848350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tabSelected="1" topLeftCell="A80" zoomScaleNormal="100" workbookViewId="0">
      <selection activeCell="I10" sqref="I10"/>
    </sheetView>
  </sheetViews>
  <sheetFormatPr baseColWidth="10" defaultColWidth="10.85546875" defaultRowHeight="15"/>
  <cols>
    <col min="1" max="1" width="4.42578125" style="1" customWidth="1"/>
    <col min="2" max="2" width="23" style="1" customWidth="1"/>
    <col min="3" max="3" width="13.28515625" style="1" customWidth="1"/>
    <col min="4" max="4" width="9.42578125" style="1" customWidth="1"/>
    <col min="5" max="5" width="16.140625" style="1" customWidth="1"/>
    <col min="6" max="6" width="11" style="1" customWidth="1"/>
    <col min="7" max="7" width="15" style="1" customWidth="1"/>
    <col min="8" max="255" width="10.85546875" style="1"/>
    <col min="256" max="16384" width="10.85546875" style="13"/>
  </cols>
  <sheetData>
    <row r="1" spans="1:7" ht="15" customHeight="1">
      <c r="A1" s="12"/>
      <c r="B1" s="12"/>
      <c r="C1" s="12"/>
      <c r="D1" s="12"/>
      <c r="E1" s="12"/>
      <c r="F1" s="12"/>
      <c r="G1" s="12"/>
    </row>
    <row r="2" spans="1:7" ht="15" customHeight="1">
      <c r="A2" s="12"/>
      <c r="B2" s="12"/>
      <c r="C2" s="12"/>
      <c r="D2" s="12"/>
      <c r="E2" s="12"/>
      <c r="F2" s="12"/>
      <c r="G2" s="12"/>
    </row>
    <row r="3" spans="1:7" ht="15" customHeight="1">
      <c r="A3" s="12"/>
      <c r="B3" s="12"/>
      <c r="C3" s="12"/>
      <c r="D3" s="12"/>
      <c r="E3" s="12"/>
      <c r="F3" s="12"/>
      <c r="G3" s="12"/>
    </row>
    <row r="4" spans="1:7" ht="15" customHeight="1">
      <c r="A4" s="12"/>
      <c r="B4" s="12"/>
      <c r="C4" s="12"/>
      <c r="D4" s="12"/>
      <c r="E4" s="12"/>
      <c r="F4" s="12"/>
      <c r="G4" s="12"/>
    </row>
    <row r="5" spans="1:7" ht="15" customHeight="1">
      <c r="A5" s="12"/>
      <c r="B5" s="12"/>
      <c r="C5" s="12"/>
      <c r="D5" s="12"/>
      <c r="E5" s="12"/>
      <c r="F5" s="12"/>
      <c r="G5" s="12"/>
    </row>
    <row r="6" spans="1:7" ht="15" customHeight="1">
      <c r="A6" s="12"/>
      <c r="B6" s="12"/>
      <c r="C6" s="12"/>
      <c r="D6" s="12"/>
      <c r="E6" s="12"/>
      <c r="F6" s="12"/>
      <c r="G6" s="12"/>
    </row>
    <row r="7" spans="1:7" ht="15" customHeight="1">
      <c r="A7" s="12"/>
      <c r="B7" s="12"/>
      <c r="C7" s="12"/>
      <c r="D7" s="12"/>
      <c r="E7" s="12"/>
      <c r="F7" s="12"/>
      <c r="G7" s="12"/>
    </row>
    <row r="8" spans="1:7" ht="15" customHeight="1">
      <c r="A8" s="12"/>
      <c r="B8" s="12"/>
      <c r="C8" s="12"/>
      <c r="D8" s="12"/>
      <c r="E8" s="12"/>
      <c r="F8" s="12"/>
      <c r="G8" s="12"/>
    </row>
    <row r="9" spans="1:7" ht="27.75" customHeight="1">
      <c r="A9" s="12"/>
      <c r="B9" s="40" t="s">
        <v>0</v>
      </c>
      <c r="C9" s="103" t="s">
        <v>1</v>
      </c>
      <c r="D9" s="14"/>
      <c r="E9" s="114" t="s">
        <v>2</v>
      </c>
      <c r="F9" s="114"/>
      <c r="G9" s="43">
        <v>50000</v>
      </c>
    </row>
    <row r="10" spans="1:7">
      <c r="A10" s="12"/>
      <c r="B10" s="41" t="s">
        <v>3</v>
      </c>
      <c r="C10" s="42" t="s">
        <v>110</v>
      </c>
      <c r="D10" s="15"/>
      <c r="E10" s="115" t="s">
        <v>4</v>
      </c>
      <c r="F10" s="115"/>
      <c r="G10" s="44" t="s">
        <v>116</v>
      </c>
    </row>
    <row r="11" spans="1:7">
      <c r="A11" s="12"/>
      <c r="B11" s="41" t="s">
        <v>5</v>
      </c>
      <c r="C11" s="42" t="s">
        <v>6</v>
      </c>
      <c r="D11" s="15"/>
      <c r="E11" s="115" t="s">
        <v>7</v>
      </c>
      <c r="F11" s="115"/>
      <c r="G11" s="45">
        <v>280</v>
      </c>
    </row>
    <row r="12" spans="1:7" ht="11.25" customHeight="1">
      <c r="A12" s="12"/>
      <c r="B12" s="41" t="s">
        <v>8</v>
      </c>
      <c r="C12" s="42" t="s">
        <v>9</v>
      </c>
      <c r="D12" s="15"/>
      <c r="E12" s="46" t="s">
        <v>10</v>
      </c>
      <c r="F12" s="47"/>
      <c r="G12" s="45">
        <f>G9*G11</f>
        <v>14000000</v>
      </c>
    </row>
    <row r="13" spans="1:7" ht="11.25" customHeight="1">
      <c r="A13" s="12"/>
      <c r="B13" s="41" t="s">
        <v>11</v>
      </c>
      <c r="C13" s="42" t="s">
        <v>109</v>
      </c>
      <c r="D13" s="15"/>
      <c r="E13" s="115" t="s">
        <v>12</v>
      </c>
      <c r="F13" s="115"/>
      <c r="G13" s="48" t="s">
        <v>13</v>
      </c>
    </row>
    <row r="14" spans="1:7" ht="13.5" customHeight="1">
      <c r="A14" s="12"/>
      <c r="B14" s="41" t="s">
        <v>14</v>
      </c>
      <c r="C14" s="42" t="s">
        <v>113</v>
      </c>
      <c r="D14" s="15"/>
      <c r="E14" s="115" t="s">
        <v>15</v>
      </c>
      <c r="F14" s="115"/>
      <c r="G14" s="49" t="s">
        <v>111</v>
      </c>
    </row>
    <row r="15" spans="1:7">
      <c r="A15" s="12"/>
      <c r="B15" s="41" t="s">
        <v>16</v>
      </c>
      <c r="C15" s="116">
        <v>44727</v>
      </c>
      <c r="D15" s="15"/>
      <c r="E15" s="111" t="s">
        <v>17</v>
      </c>
      <c r="F15" s="111"/>
      <c r="G15" s="50" t="s">
        <v>18</v>
      </c>
    </row>
    <row r="16" spans="1:7" ht="12" customHeight="1">
      <c r="A16" s="12"/>
      <c r="B16" s="16"/>
      <c r="C16" s="17"/>
      <c r="D16" s="14"/>
      <c r="E16" s="14"/>
      <c r="F16" s="14"/>
      <c r="G16" s="18"/>
    </row>
    <row r="17" spans="1:7" ht="12" customHeight="1">
      <c r="A17" s="12"/>
      <c r="B17" s="112" t="s">
        <v>19</v>
      </c>
      <c r="C17" s="112"/>
      <c r="D17" s="112"/>
      <c r="E17" s="112"/>
      <c r="F17" s="112"/>
      <c r="G17" s="112"/>
    </row>
    <row r="18" spans="1:7" ht="12" customHeight="1">
      <c r="A18" s="12"/>
      <c r="B18" s="14"/>
      <c r="C18" s="19"/>
      <c r="D18" s="19"/>
      <c r="E18" s="19"/>
      <c r="F18" s="14"/>
      <c r="G18" s="14"/>
    </row>
    <row r="19" spans="1:7" ht="12" customHeight="1">
      <c r="A19" s="12"/>
      <c r="B19" s="20" t="s">
        <v>20</v>
      </c>
      <c r="C19" s="21"/>
      <c r="D19" s="21"/>
      <c r="E19" s="21"/>
      <c r="F19" s="21"/>
      <c r="G19" s="21"/>
    </row>
    <row r="20" spans="1:7" ht="24" customHeight="1">
      <c r="A20" s="12"/>
      <c r="B20" s="109" t="s">
        <v>21</v>
      </c>
      <c r="C20" s="109" t="s">
        <v>22</v>
      </c>
      <c r="D20" s="109" t="s">
        <v>23</v>
      </c>
      <c r="E20" s="109" t="s">
        <v>24</v>
      </c>
      <c r="F20" s="109" t="s">
        <v>25</v>
      </c>
      <c r="G20" s="109" t="s">
        <v>26</v>
      </c>
    </row>
    <row r="21" spans="1:7">
      <c r="A21" s="12"/>
      <c r="B21" s="51" t="s">
        <v>27</v>
      </c>
      <c r="C21" s="52" t="s">
        <v>28</v>
      </c>
      <c r="D21" s="52">
        <v>10</v>
      </c>
      <c r="E21" s="52" t="s">
        <v>29</v>
      </c>
      <c r="F21" s="53">
        <v>24000</v>
      </c>
      <c r="G21" s="54">
        <f>F21*D21</f>
        <v>240000</v>
      </c>
    </row>
    <row r="22" spans="1:7">
      <c r="A22" s="12"/>
      <c r="B22" s="51" t="s">
        <v>30</v>
      </c>
      <c r="C22" s="52" t="s">
        <v>28</v>
      </c>
      <c r="D22" s="52">
        <v>5</v>
      </c>
      <c r="E22" s="52" t="s">
        <v>29</v>
      </c>
      <c r="F22" s="53">
        <v>24000</v>
      </c>
      <c r="G22" s="54">
        <f>F22*D22</f>
        <v>120000</v>
      </c>
    </row>
    <row r="23" spans="1:7" ht="12.75" customHeight="1">
      <c r="A23" s="12"/>
      <c r="B23" s="51" t="s">
        <v>31</v>
      </c>
      <c r="C23" s="52" t="s">
        <v>28</v>
      </c>
      <c r="D23" s="52">
        <v>10</v>
      </c>
      <c r="E23" s="52" t="s">
        <v>32</v>
      </c>
      <c r="F23" s="53">
        <v>24000</v>
      </c>
      <c r="G23" s="54">
        <f>F23*D23</f>
        <v>240000</v>
      </c>
    </row>
    <row r="24" spans="1:7">
      <c r="A24" s="12"/>
      <c r="B24" s="55" t="s">
        <v>33</v>
      </c>
      <c r="C24" s="52" t="s">
        <v>28</v>
      </c>
      <c r="D24" s="52">
        <v>6</v>
      </c>
      <c r="E24" s="52" t="s">
        <v>29</v>
      </c>
      <c r="F24" s="53">
        <v>24000</v>
      </c>
      <c r="G24" s="54">
        <f>F24*D24</f>
        <v>144000</v>
      </c>
    </row>
    <row r="25" spans="1:7" ht="12.75" customHeight="1">
      <c r="A25" s="12"/>
      <c r="B25" s="55" t="s">
        <v>34</v>
      </c>
      <c r="C25" s="52" t="s">
        <v>28</v>
      </c>
      <c r="D25" s="52">
        <v>110</v>
      </c>
      <c r="E25" s="52" t="s">
        <v>112</v>
      </c>
      <c r="F25" s="53">
        <v>24000</v>
      </c>
      <c r="G25" s="54">
        <f>F25*D25</f>
        <v>2640000</v>
      </c>
    </row>
    <row r="26" spans="1:7" ht="12.75" customHeight="1">
      <c r="A26" s="12"/>
      <c r="B26" s="22" t="s">
        <v>35</v>
      </c>
      <c r="C26" s="23"/>
      <c r="D26" s="23"/>
      <c r="E26" s="23"/>
      <c r="F26" s="24"/>
      <c r="G26" s="25">
        <f>SUM(G21:G25)</f>
        <v>3384000</v>
      </c>
    </row>
    <row r="27" spans="1:7" ht="12" customHeight="1">
      <c r="A27" s="12"/>
      <c r="B27" s="14"/>
      <c r="C27" s="14"/>
      <c r="D27" s="14"/>
      <c r="E27" s="14"/>
      <c r="F27" s="26"/>
      <c r="G27" s="26"/>
    </row>
    <row r="28" spans="1:7" ht="12" customHeight="1">
      <c r="A28" s="12"/>
      <c r="B28" s="20" t="s">
        <v>36</v>
      </c>
      <c r="C28" s="27"/>
      <c r="D28" s="27"/>
      <c r="E28" s="27"/>
      <c r="F28" s="21"/>
      <c r="G28" s="21"/>
    </row>
    <row r="29" spans="1:7" ht="24" customHeight="1">
      <c r="A29" s="12"/>
      <c r="B29" s="110" t="s">
        <v>21</v>
      </c>
      <c r="C29" s="109" t="s">
        <v>22</v>
      </c>
      <c r="D29" s="109" t="s">
        <v>23</v>
      </c>
      <c r="E29" s="110" t="s">
        <v>24</v>
      </c>
      <c r="F29" s="109" t="s">
        <v>25</v>
      </c>
      <c r="G29" s="110" t="s">
        <v>26</v>
      </c>
    </row>
    <row r="30" spans="1:7" ht="12" customHeight="1">
      <c r="A30" s="12"/>
      <c r="B30" s="56"/>
      <c r="C30" s="57"/>
      <c r="D30" s="57">
        <v>0</v>
      </c>
      <c r="E30" s="57"/>
      <c r="F30" s="56">
        <v>0</v>
      </c>
      <c r="G30" s="56">
        <v>0</v>
      </c>
    </row>
    <row r="31" spans="1:7" ht="12" customHeight="1">
      <c r="A31" s="12"/>
      <c r="B31" s="28" t="s">
        <v>37</v>
      </c>
      <c r="C31" s="29"/>
      <c r="D31" s="29"/>
      <c r="E31" s="29"/>
      <c r="F31" s="30"/>
      <c r="G31" s="30">
        <v>0</v>
      </c>
    </row>
    <row r="32" spans="1:7" ht="12" customHeight="1">
      <c r="A32" s="12"/>
      <c r="B32" s="14"/>
      <c r="C32" s="14"/>
      <c r="D32" s="14"/>
      <c r="E32" s="14"/>
      <c r="F32" s="26"/>
      <c r="G32" s="26"/>
    </row>
    <row r="33" spans="1:9" ht="12" customHeight="1">
      <c r="A33" s="12"/>
      <c r="B33" s="20" t="s">
        <v>38</v>
      </c>
      <c r="C33" s="27"/>
      <c r="D33" s="27"/>
      <c r="E33" s="27"/>
      <c r="F33" s="21"/>
      <c r="G33" s="21"/>
    </row>
    <row r="34" spans="1:9" ht="24" customHeight="1">
      <c r="A34" s="12"/>
      <c r="B34" s="110" t="s">
        <v>21</v>
      </c>
      <c r="C34" s="110" t="s">
        <v>22</v>
      </c>
      <c r="D34" s="110" t="s">
        <v>23</v>
      </c>
      <c r="E34" s="110" t="s">
        <v>24</v>
      </c>
      <c r="F34" s="109" t="s">
        <v>25</v>
      </c>
      <c r="G34" s="110" t="s">
        <v>26</v>
      </c>
    </row>
    <row r="35" spans="1:9" ht="12.75" customHeight="1">
      <c r="A35" s="12"/>
      <c r="B35" s="58" t="s">
        <v>39</v>
      </c>
      <c r="C35" s="59" t="s">
        <v>114</v>
      </c>
      <c r="D35" s="107">
        <v>0.3</v>
      </c>
      <c r="E35" s="52" t="s">
        <v>29</v>
      </c>
      <c r="F35" s="53">
        <v>220000</v>
      </c>
      <c r="G35" s="54">
        <f>D35*F35*1.19</f>
        <v>78540</v>
      </c>
      <c r="I35" s="108" t="s">
        <v>115</v>
      </c>
    </row>
    <row r="36" spans="1:9" ht="12.75" customHeight="1">
      <c r="A36" s="12"/>
      <c r="B36" s="58" t="s">
        <v>40</v>
      </c>
      <c r="C36" s="59" t="s">
        <v>114</v>
      </c>
      <c r="D36" s="107">
        <v>0.36</v>
      </c>
      <c r="E36" s="52" t="s">
        <v>29</v>
      </c>
      <c r="F36" s="53">
        <v>200000</v>
      </c>
      <c r="G36" s="54">
        <f>D36*F36*1.19</f>
        <v>85680</v>
      </c>
      <c r="I36" s="108" t="s">
        <v>115</v>
      </c>
    </row>
    <row r="37" spans="1:9" ht="12.75" customHeight="1">
      <c r="A37" s="12"/>
      <c r="B37" s="58" t="s">
        <v>41</v>
      </c>
      <c r="C37" s="59" t="s">
        <v>114</v>
      </c>
      <c r="D37" s="107">
        <v>0.2</v>
      </c>
      <c r="E37" s="52" t="s">
        <v>29</v>
      </c>
      <c r="F37" s="53">
        <v>180000</v>
      </c>
      <c r="G37" s="54">
        <f>D37*F37*1.19</f>
        <v>42840</v>
      </c>
      <c r="I37" s="108" t="s">
        <v>115</v>
      </c>
    </row>
    <row r="38" spans="1:9">
      <c r="A38" s="12"/>
      <c r="B38" s="22" t="s">
        <v>42</v>
      </c>
      <c r="C38" s="23"/>
      <c r="D38" s="23"/>
      <c r="E38" s="23"/>
      <c r="F38" s="24"/>
      <c r="G38" s="25">
        <f>SUM(G35:G37)</f>
        <v>207060</v>
      </c>
    </row>
    <row r="39" spans="1:9" ht="12.75" customHeight="1">
      <c r="A39" s="12"/>
      <c r="B39" s="14"/>
      <c r="C39" s="14"/>
      <c r="D39" s="14"/>
      <c r="E39" s="14"/>
      <c r="F39" s="26"/>
      <c r="G39" s="26"/>
    </row>
    <row r="40" spans="1:9" ht="12.75" customHeight="1">
      <c r="A40" s="12"/>
      <c r="B40" s="20" t="s">
        <v>43</v>
      </c>
      <c r="C40" s="27"/>
      <c r="D40" s="27"/>
      <c r="E40" s="27"/>
      <c r="F40" s="21"/>
      <c r="G40" s="21"/>
    </row>
    <row r="41" spans="1:9" ht="25.5" customHeight="1">
      <c r="A41" s="12"/>
      <c r="B41" s="109" t="s">
        <v>44</v>
      </c>
      <c r="C41" s="109" t="s">
        <v>45</v>
      </c>
      <c r="D41" s="109" t="s">
        <v>46</v>
      </c>
      <c r="E41" s="109" t="s">
        <v>24</v>
      </c>
      <c r="F41" s="109" t="s">
        <v>25</v>
      </c>
      <c r="G41" s="109" t="s">
        <v>26</v>
      </c>
    </row>
    <row r="42" spans="1:9" ht="12.75" customHeight="1">
      <c r="A42" s="12"/>
      <c r="B42" s="60" t="s">
        <v>47</v>
      </c>
      <c r="C42" s="61"/>
      <c r="D42" s="61"/>
      <c r="E42" s="61"/>
      <c r="F42" s="62"/>
      <c r="G42" s="63"/>
    </row>
    <row r="43" spans="1:9" ht="12.75" customHeight="1">
      <c r="A43" s="12"/>
      <c r="B43" s="51" t="s">
        <v>48</v>
      </c>
      <c r="C43" s="52" t="s">
        <v>49</v>
      </c>
      <c r="D43" s="64">
        <v>12000</v>
      </c>
      <c r="E43" s="52" t="s">
        <v>50</v>
      </c>
      <c r="F43" s="53">
        <v>168</v>
      </c>
      <c r="G43" s="54">
        <f>D43*F43*1.19</f>
        <v>2399040</v>
      </c>
    </row>
    <row r="44" spans="1:9" ht="12.75" customHeight="1">
      <c r="A44" s="12"/>
      <c r="B44" s="65" t="s">
        <v>51</v>
      </c>
      <c r="C44" s="52"/>
      <c r="D44" s="64"/>
      <c r="E44" s="52"/>
      <c r="F44" s="53"/>
      <c r="G44" s="54"/>
    </row>
    <row r="45" spans="1:9" ht="12.75" customHeight="1">
      <c r="A45" s="12"/>
      <c r="B45" s="51" t="s">
        <v>52</v>
      </c>
      <c r="C45" s="52" t="s">
        <v>53</v>
      </c>
      <c r="D45" s="52">
        <v>300</v>
      </c>
      <c r="E45" s="52" t="s">
        <v>29</v>
      </c>
      <c r="F45" s="53">
        <v>576</v>
      </c>
      <c r="G45" s="54">
        <f>D45*F45*1.19</f>
        <v>205632</v>
      </c>
    </row>
    <row r="46" spans="1:9" ht="12.75" customHeight="1">
      <c r="A46" s="12"/>
      <c r="B46" s="51" t="s">
        <v>54</v>
      </c>
      <c r="C46" s="52" t="s">
        <v>55</v>
      </c>
      <c r="D46" s="52">
        <v>100</v>
      </c>
      <c r="E46" s="52" t="s">
        <v>56</v>
      </c>
      <c r="F46" s="53">
        <v>420</v>
      </c>
      <c r="G46" s="54">
        <f>D46*F46*1.19</f>
        <v>49980</v>
      </c>
    </row>
    <row r="47" spans="1:9" ht="12.75" customHeight="1">
      <c r="A47" s="12"/>
      <c r="B47" s="51" t="s">
        <v>57</v>
      </c>
      <c r="C47" s="52" t="s">
        <v>55</v>
      </c>
      <c r="D47" s="52">
        <v>300</v>
      </c>
      <c r="E47" s="52" t="s">
        <v>56</v>
      </c>
      <c r="F47" s="53">
        <v>600</v>
      </c>
      <c r="G47" s="54">
        <f>D47*F47*1.19</f>
        <v>214200</v>
      </c>
    </row>
    <row r="48" spans="1:9" ht="12.75" customHeight="1">
      <c r="A48" s="12"/>
      <c r="B48" s="66" t="s">
        <v>58</v>
      </c>
      <c r="C48" s="52" t="s">
        <v>55</v>
      </c>
      <c r="D48" s="52">
        <v>400</v>
      </c>
      <c r="E48" s="52" t="s">
        <v>59</v>
      </c>
      <c r="F48" s="53">
        <v>600</v>
      </c>
      <c r="G48" s="54">
        <f>D48*F48*1.19</f>
        <v>285600</v>
      </c>
    </row>
    <row r="49" spans="1:7" ht="13.5" customHeight="1">
      <c r="A49" s="12"/>
      <c r="B49" s="51" t="s">
        <v>60</v>
      </c>
      <c r="C49" s="52" t="s">
        <v>55</v>
      </c>
      <c r="D49" s="52">
        <v>200</v>
      </c>
      <c r="E49" s="52" t="s">
        <v>61</v>
      </c>
      <c r="F49" s="53">
        <v>540</v>
      </c>
      <c r="G49" s="54">
        <f>D49*F49*1.19</f>
        <v>128520</v>
      </c>
    </row>
    <row r="50" spans="1:7" ht="12" customHeight="1">
      <c r="A50" s="12"/>
      <c r="B50" s="65" t="s">
        <v>62</v>
      </c>
      <c r="C50" s="52"/>
      <c r="D50" s="52"/>
      <c r="E50" s="52"/>
      <c r="F50" s="53"/>
      <c r="G50" s="54"/>
    </row>
    <row r="51" spans="1:7" ht="12" customHeight="1">
      <c r="A51" s="12"/>
      <c r="B51" s="67" t="s">
        <v>63</v>
      </c>
      <c r="C51" s="68" t="s">
        <v>55</v>
      </c>
      <c r="D51" s="68">
        <v>3</v>
      </c>
      <c r="E51" s="68" t="s">
        <v>64</v>
      </c>
      <c r="F51" s="69">
        <v>56400</v>
      </c>
      <c r="G51" s="54">
        <f>D51*F51*1.19</f>
        <v>201348</v>
      </c>
    </row>
    <row r="52" spans="1:7" ht="12.75" customHeight="1">
      <c r="A52" s="12"/>
      <c r="B52" s="70" t="s">
        <v>65</v>
      </c>
      <c r="C52" s="68"/>
      <c r="D52" s="68"/>
      <c r="E52" s="68"/>
      <c r="F52" s="69"/>
      <c r="G52" s="54"/>
    </row>
    <row r="53" spans="1:7">
      <c r="A53" s="12"/>
      <c r="B53" s="67" t="s">
        <v>66</v>
      </c>
      <c r="C53" s="68" t="s">
        <v>67</v>
      </c>
      <c r="D53" s="68">
        <v>1000</v>
      </c>
      <c r="E53" s="68" t="s">
        <v>59</v>
      </c>
      <c r="F53" s="69">
        <v>101</v>
      </c>
      <c r="G53" s="54">
        <f>D53*F53*1.19</f>
        <v>120190</v>
      </c>
    </row>
    <row r="54" spans="1:7" ht="13.5" customHeight="1">
      <c r="A54" s="12"/>
      <c r="B54" s="67" t="s">
        <v>68</v>
      </c>
      <c r="C54" s="68" t="s">
        <v>69</v>
      </c>
      <c r="D54" s="68">
        <v>3</v>
      </c>
      <c r="E54" s="68" t="s">
        <v>29</v>
      </c>
      <c r="F54" s="69">
        <v>21600</v>
      </c>
      <c r="G54" s="54">
        <f>D54*F54*1.19</f>
        <v>77112</v>
      </c>
    </row>
    <row r="55" spans="1:7" ht="12" customHeight="1">
      <c r="A55" s="12"/>
      <c r="B55" s="70" t="s">
        <v>70</v>
      </c>
      <c r="C55" s="68"/>
      <c r="D55" s="68"/>
      <c r="E55" s="68"/>
      <c r="F55" s="69"/>
      <c r="G55" s="54"/>
    </row>
    <row r="56" spans="1:7" ht="12" customHeight="1">
      <c r="A56" s="12"/>
      <c r="B56" s="67" t="s">
        <v>71</v>
      </c>
      <c r="C56" s="68" t="s">
        <v>55</v>
      </c>
      <c r="D56" s="68">
        <v>0.5</v>
      </c>
      <c r="E56" s="68" t="s">
        <v>72</v>
      </c>
      <c r="F56" s="69">
        <v>24960</v>
      </c>
      <c r="G56" s="54">
        <f>D56*F56*1.19</f>
        <v>14851.199999999999</v>
      </c>
    </row>
    <row r="57" spans="1:7" ht="12" customHeight="1">
      <c r="A57" s="12"/>
      <c r="B57" s="70" t="s">
        <v>73</v>
      </c>
      <c r="C57" s="68"/>
      <c r="D57" s="68"/>
      <c r="E57" s="68"/>
      <c r="F57" s="69"/>
      <c r="G57" s="54"/>
    </row>
    <row r="58" spans="1:7" ht="12" customHeight="1">
      <c r="A58" s="12"/>
      <c r="B58" s="67" t="s">
        <v>74</v>
      </c>
      <c r="C58" s="68" t="s">
        <v>69</v>
      </c>
      <c r="D58" s="68">
        <v>4</v>
      </c>
      <c r="E58" s="68" t="s">
        <v>72</v>
      </c>
      <c r="F58" s="69">
        <v>14400</v>
      </c>
      <c r="G58" s="54">
        <f>D58*F58*1.19</f>
        <v>68544</v>
      </c>
    </row>
    <row r="59" spans="1:7" ht="12" customHeight="1">
      <c r="A59" s="12"/>
      <c r="B59" s="67" t="s">
        <v>75</v>
      </c>
      <c r="C59" s="68" t="s">
        <v>69</v>
      </c>
      <c r="D59" s="68">
        <v>1</v>
      </c>
      <c r="E59" s="68" t="s">
        <v>76</v>
      </c>
      <c r="F59" s="69">
        <v>24000</v>
      </c>
      <c r="G59" s="54">
        <f>D59*F59*1.19</f>
        <v>28560</v>
      </c>
    </row>
    <row r="60" spans="1:7" ht="12.75" customHeight="1">
      <c r="A60" s="12"/>
      <c r="B60" s="67" t="s">
        <v>77</v>
      </c>
      <c r="C60" s="68" t="s">
        <v>78</v>
      </c>
      <c r="D60" s="68">
        <v>2000</v>
      </c>
      <c r="E60" s="68" t="s">
        <v>79</v>
      </c>
      <c r="F60" s="69">
        <v>420</v>
      </c>
      <c r="G60" s="54">
        <f>D60*F60*1.19</f>
        <v>999600</v>
      </c>
    </row>
    <row r="61" spans="1:7" ht="12" customHeight="1">
      <c r="A61" s="12"/>
      <c r="B61" s="31" t="s">
        <v>80</v>
      </c>
      <c r="C61" s="32"/>
      <c r="D61" s="32"/>
      <c r="E61" s="32"/>
      <c r="F61" s="33"/>
      <c r="G61" s="34">
        <f>SUM(G42:G60)</f>
        <v>4793177.2</v>
      </c>
    </row>
    <row r="62" spans="1:7" ht="12" customHeight="1">
      <c r="A62" s="12"/>
      <c r="B62" s="14"/>
      <c r="C62" s="14"/>
      <c r="D62" s="14"/>
      <c r="E62" s="35"/>
      <c r="F62" s="26"/>
      <c r="G62" s="26"/>
    </row>
    <row r="63" spans="1:7" ht="12" customHeight="1">
      <c r="A63" s="12"/>
      <c r="B63" s="20" t="s">
        <v>73</v>
      </c>
      <c r="C63" s="27"/>
      <c r="D63" s="27"/>
      <c r="E63" s="27"/>
      <c r="F63" s="21"/>
      <c r="G63" s="21"/>
    </row>
    <row r="64" spans="1:7" ht="12" customHeight="1">
      <c r="A64" s="12"/>
      <c r="B64" s="110" t="s">
        <v>81</v>
      </c>
      <c r="C64" s="109" t="s">
        <v>45</v>
      </c>
      <c r="D64" s="109" t="s">
        <v>46</v>
      </c>
      <c r="E64" s="110" t="s">
        <v>24</v>
      </c>
      <c r="F64" s="109" t="s">
        <v>25</v>
      </c>
      <c r="G64" s="110" t="s">
        <v>26</v>
      </c>
    </row>
    <row r="65" spans="1:7" ht="12" customHeight="1">
      <c r="A65" s="12"/>
      <c r="B65" s="104"/>
      <c r="C65" s="71"/>
      <c r="D65" s="105">
        <v>0</v>
      </c>
      <c r="E65" s="73"/>
      <c r="F65" s="74">
        <v>0</v>
      </c>
      <c r="G65" s="72">
        <v>0</v>
      </c>
    </row>
    <row r="66" spans="1:7" ht="12.75" customHeight="1">
      <c r="A66" s="12"/>
      <c r="B66" s="31" t="s">
        <v>82</v>
      </c>
      <c r="C66" s="32"/>
      <c r="D66" s="32"/>
      <c r="E66" s="32"/>
      <c r="F66" s="33"/>
      <c r="G66" s="34"/>
    </row>
    <row r="67" spans="1:7" ht="12" customHeight="1">
      <c r="A67" s="12"/>
      <c r="B67" s="14"/>
      <c r="C67" s="14"/>
      <c r="D67" s="14"/>
      <c r="E67" s="14"/>
      <c r="F67" s="26"/>
      <c r="G67" s="26"/>
    </row>
    <row r="68" spans="1:7" ht="12.75" customHeight="1">
      <c r="A68" s="12"/>
      <c r="B68" s="75" t="s">
        <v>83</v>
      </c>
      <c r="C68" s="76"/>
      <c r="D68" s="76"/>
      <c r="E68" s="76"/>
      <c r="F68" s="76"/>
      <c r="G68" s="77">
        <f>G26+G38+G61+G66</f>
        <v>8384237.2000000002</v>
      </c>
    </row>
    <row r="69" spans="1:7" ht="12" customHeight="1">
      <c r="A69" s="12"/>
      <c r="B69" s="78" t="s">
        <v>84</v>
      </c>
      <c r="C69" s="37"/>
      <c r="D69" s="37"/>
      <c r="E69" s="37"/>
      <c r="F69" s="37"/>
      <c r="G69" s="79">
        <f>G68*0.05</f>
        <v>419211.86000000004</v>
      </c>
    </row>
    <row r="70" spans="1:7" ht="12" customHeight="1">
      <c r="A70" s="12"/>
      <c r="B70" s="80" t="s">
        <v>85</v>
      </c>
      <c r="C70" s="36"/>
      <c r="D70" s="36"/>
      <c r="E70" s="36"/>
      <c r="F70" s="36"/>
      <c r="G70" s="81">
        <f>G69+G68</f>
        <v>8803449.0600000005</v>
      </c>
    </row>
    <row r="71" spans="1:7" ht="12.75" customHeight="1">
      <c r="A71" s="12"/>
      <c r="B71" s="78" t="s">
        <v>86</v>
      </c>
      <c r="C71" s="37"/>
      <c r="D71" s="37"/>
      <c r="E71" s="37"/>
      <c r="F71" s="37"/>
      <c r="G71" s="79">
        <f>G12</f>
        <v>14000000</v>
      </c>
    </row>
    <row r="72" spans="1:7" ht="15.6" customHeight="1">
      <c r="A72" s="12"/>
      <c r="B72" s="82" t="s">
        <v>87</v>
      </c>
      <c r="C72" s="83"/>
      <c r="D72" s="83"/>
      <c r="E72" s="83"/>
      <c r="F72" s="83"/>
      <c r="G72" s="84">
        <f>G71-G70</f>
        <v>5196550.9399999995</v>
      </c>
    </row>
    <row r="73" spans="1:7" ht="11.25" customHeight="1">
      <c r="B73" s="2" t="s">
        <v>88</v>
      </c>
      <c r="C73" s="3"/>
      <c r="D73" s="3"/>
      <c r="E73" s="3"/>
      <c r="F73" s="3"/>
      <c r="G73" s="4"/>
    </row>
    <row r="74" spans="1:7" ht="11.25" customHeight="1">
      <c r="B74" s="5"/>
      <c r="C74" s="3"/>
      <c r="D74" s="3"/>
      <c r="E74" s="3"/>
      <c r="F74" s="3"/>
      <c r="G74" s="4"/>
    </row>
    <row r="75" spans="1:7" ht="11.25" customHeight="1">
      <c r="B75" s="38" t="s">
        <v>89</v>
      </c>
      <c r="C75" s="6"/>
      <c r="D75" s="6"/>
      <c r="E75" s="6"/>
      <c r="F75" s="6"/>
      <c r="G75" s="4"/>
    </row>
    <row r="76" spans="1:7" ht="11.25" customHeight="1">
      <c r="B76" s="86" t="s">
        <v>90</v>
      </c>
      <c r="C76" s="87"/>
      <c r="D76" s="87"/>
      <c r="E76" s="87"/>
      <c r="F76" s="87"/>
      <c r="G76" s="88"/>
    </row>
    <row r="77" spans="1:7" ht="11.25" customHeight="1">
      <c r="B77" s="89" t="s">
        <v>91</v>
      </c>
      <c r="C77" s="85"/>
      <c r="D77" s="85"/>
      <c r="E77" s="85"/>
      <c r="F77" s="85"/>
      <c r="G77" s="90"/>
    </row>
    <row r="78" spans="1:7" ht="11.25" customHeight="1">
      <c r="B78" s="89" t="s">
        <v>92</v>
      </c>
      <c r="C78" s="85"/>
      <c r="D78" s="85"/>
      <c r="E78" s="85"/>
      <c r="F78" s="85"/>
      <c r="G78" s="90"/>
    </row>
    <row r="79" spans="1:7" ht="11.25" customHeight="1">
      <c r="B79" s="89" t="s">
        <v>93</v>
      </c>
      <c r="C79" s="85"/>
      <c r="D79" s="85"/>
      <c r="E79" s="85"/>
      <c r="F79" s="85"/>
      <c r="G79" s="90"/>
    </row>
    <row r="80" spans="1:7" ht="11.25" customHeight="1">
      <c r="B80" s="89" t="s">
        <v>94</v>
      </c>
      <c r="C80" s="85"/>
      <c r="D80" s="85"/>
      <c r="E80" s="85"/>
      <c r="F80" s="85"/>
      <c r="G80" s="90"/>
    </row>
    <row r="81" spans="2:7" ht="11.25" customHeight="1">
      <c r="B81" s="91" t="s">
        <v>95</v>
      </c>
      <c r="C81" s="92"/>
      <c r="D81" s="92"/>
      <c r="E81" s="92"/>
      <c r="F81" s="92"/>
      <c r="G81" s="93"/>
    </row>
    <row r="82" spans="2:7" ht="11.25" customHeight="1">
      <c r="B82" s="7"/>
      <c r="C82" s="6"/>
      <c r="D82" s="6"/>
      <c r="E82" s="6"/>
      <c r="F82" s="6"/>
      <c r="G82" s="4"/>
    </row>
    <row r="83" spans="2:7" ht="11.25" customHeight="1">
      <c r="B83" s="113" t="s">
        <v>96</v>
      </c>
      <c r="C83" s="113"/>
      <c r="D83" s="39"/>
      <c r="E83" s="6"/>
      <c r="F83" s="6"/>
      <c r="G83" s="4"/>
    </row>
    <row r="84" spans="2:7" ht="11.25" customHeight="1">
      <c r="B84" s="94" t="s">
        <v>81</v>
      </c>
      <c r="C84" s="94" t="s">
        <v>97</v>
      </c>
      <c r="D84" s="95" t="s">
        <v>98</v>
      </c>
      <c r="E84" s="6"/>
      <c r="F84" s="6"/>
      <c r="G84" s="4"/>
    </row>
    <row r="85" spans="2:7" ht="11.25" customHeight="1">
      <c r="B85" s="96" t="s">
        <v>99</v>
      </c>
      <c r="C85" s="97">
        <v>150000</v>
      </c>
      <c r="D85" s="98">
        <f>(C85/C91)</f>
        <v>0.11418766514391071</v>
      </c>
      <c r="E85" s="6"/>
      <c r="F85" s="6"/>
      <c r="G85" s="4"/>
    </row>
    <row r="86" spans="2:7" ht="11.25" customHeight="1">
      <c r="B86" s="96" t="s">
        <v>100</v>
      </c>
      <c r="C86" s="99">
        <v>0</v>
      </c>
      <c r="D86" s="98">
        <v>0</v>
      </c>
      <c r="E86" s="6"/>
      <c r="F86" s="6"/>
      <c r="G86" s="4"/>
    </row>
    <row r="87" spans="2:7" ht="11.25" customHeight="1">
      <c r="B87" s="96" t="s">
        <v>101</v>
      </c>
      <c r="C87" s="97">
        <v>356100</v>
      </c>
      <c r="D87" s="98">
        <f>(C87/C91)</f>
        <v>0.27108151705164402</v>
      </c>
      <c r="E87" s="6"/>
      <c r="F87" s="6"/>
      <c r="G87" s="4"/>
    </row>
    <row r="88" spans="2:7" ht="11.25" customHeight="1">
      <c r="B88" s="96" t="s">
        <v>44</v>
      </c>
      <c r="C88" s="97">
        <v>632473</v>
      </c>
      <c r="D88" s="98">
        <f>(C88/C91)</f>
        <v>0.48147076757709761</v>
      </c>
      <c r="E88" s="6"/>
      <c r="F88" s="6"/>
      <c r="G88" s="4"/>
    </row>
    <row r="89" spans="2:7" ht="11.25" customHeight="1">
      <c r="B89" s="96" t="s">
        <v>102</v>
      </c>
      <c r="C89" s="100">
        <v>112500</v>
      </c>
      <c r="D89" s="98">
        <f>(C89/C91)</f>
        <v>8.5640748857933033E-2</v>
      </c>
      <c r="E89" s="3"/>
      <c r="F89" s="3"/>
      <c r="G89" s="4"/>
    </row>
    <row r="90" spans="2:7" ht="11.25" customHeight="1">
      <c r="B90" s="96" t="s">
        <v>103</v>
      </c>
      <c r="C90" s="100">
        <v>62554</v>
      </c>
      <c r="D90" s="98">
        <f>(C90/C91)</f>
        <v>4.7619301369414606E-2</v>
      </c>
      <c r="E90" s="3"/>
      <c r="F90" s="3"/>
      <c r="G90" s="4"/>
    </row>
    <row r="91" spans="2:7" ht="11.25" customHeight="1">
      <c r="B91" s="94" t="s">
        <v>104</v>
      </c>
      <c r="C91" s="101">
        <f>SUM(C85:C90)</f>
        <v>1313627</v>
      </c>
      <c r="D91" s="102">
        <f>SUM(D85:D90)</f>
        <v>1</v>
      </c>
      <c r="E91" s="3"/>
      <c r="F91" s="3"/>
      <c r="G91" s="4"/>
    </row>
    <row r="92" spans="2:7" ht="11.25" customHeight="1">
      <c r="B92" s="5"/>
      <c r="C92" s="3"/>
      <c r="D92" s="3"/>
      <c r="E92" s="3"/>
      <c r="F92" s="3"/>
      <c r="G92" s="4"/>
    </row>
    <row r="93" spans="2:7" ht="11.25" customHeight="1">
      <c r="B93" s="8"/>
      <c r="C93" s="3"/>
      <c r="D93" s="3"/>
      <c r="E93" s="3"/>
      <c r="F93" s="3"/>
      <c r="G93" s="4"/>
    </row>
    <row r="94" spans="2:7" ht="11.25" customHeight="1">
      <c r="B94" s="11"/>
      <c r="C94" s="10" t="s">
        <v>106</v>
      </c>
      <c r="D94" s="11"/>
      <c r="E94" s="11"/>
      <c r="F94" s="3"/>
      <c r="G94" s="4"/>
    </row>
    <row r="95" spans="2:7" ht="11.25" customHeight="1">
      <c r="B95" s="94" t="s">
        <v>107</v>
      </c>
      <c r="C95" s="106">
        <v>40000</v>
      </c>
      <c r="D95" s="106">
        <v>50000</v>
      </c>
      <c r="E95" s="106">
        <v>60000</v>
      </c>
      <c r="F95" s="3"/>
      <c r="G95" s="4"/>
    </row>
    <row r="96" spans="2:7" ht="11.25" customHeight="1">
      <c r="B96" s="94" t="s">
        <v>108</v>
      </c>
      <c r="C96" s="101">
        <f>(G70/C95)</f>
        <v>220.08622650000001</v>
      </c>
      <c r="D96" s="101">
        <f>(G70/D95)</f>
        <v>176.06898120000002</v>
      </c>
      <c r="E96" s="101">
        <f>(G70/E95)</f>
        <v>146.72415100000001</v>
      </c>
      <c r="F96" s="3"/>
      <c r="G96" s="4"/>
    </row>
    <row r="97" spans="2:7" ht="11.25" customHeight="1">
      <c r="B97" s="9" t="s">
        <v>105</v>
      </c>
      <c r="C97" s="6"/>
      <c r="D97" s="6"/>
      <c r="E97" s="6"/>
      <c r="F97" s="6"/>
      <c r="G97" s="6"/>
    </row>
  </sheetData>
  <mergeCells count="8">
    <mergeCell ref="E15:F15"/>
    <mergeCell ref="B17:G17"/>
    <mergeCell ref="B83:C83"/>
    <mergeCell ref="E9:F9"/>
    <mergeCell ref="E10:F10"/>
    <mergeCell ref="E11:F11"/>
    <mergeCell ref="E13:F13"/>
    <mergeCell ref="E14:F14"/>
  </mergeCells>
  <pageMargins left="0.70866141732283472" right="0.70866141732283472" top="0.74803149606299213" bottom="0.74803149606299213" header="0.51181102362204722" footer="0.51181102362204722"/>
  <pageSetup paperSize="121" scale="70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2022-05-16T16:03:32Z</cp:lastPrinted>
  <dcterms:created xsi:type="dcterms:W3CDTF">2020-11-27T12:49:26Z</dcterms:created>
  <dcterms:modified xsi:type="dcterms:W3CDTF">2022-06-22T00:13:06Z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