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TOMATE AIRE LIBRE" sheetId="1" r:id="rId1"/>
  </sheets>
  <definedNames>
    <definedName name="_xlnm.Print_Area" localSheetId="0">'TOMATE AIRE LIBRE'!$A$1:$G$97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9" i="1" l="1"/>
  <c r="C88" i="1"/>
  <c r="C86" i="1"/>
  <c r="C85" i="1"/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43" i="1"/>
  <c r="G36" i="1"/>
  <c r="G37" i="1"/>
  <c r="G35" i="1"/>
  <c r="F53" i="1" l="1"/>
  <c r="G25" i="1"/>
  <c r="G24" i="1"/>
  <c r="G23" i="1"/>
  <c r="G22" i="1"/>
  <c r="G21" i="1"/>
  <c r="G12" i="1"/>
  <c r="G71" i="1" s="1"/>
  <c r="G38" i="1" l="1"/>
  <c r="C87" i="1" s="1"/>
  <c r="G26" i="1"/>
  <c r="G61" i="1"/>
  <c r="G68" i="1" l="1"/>
  <c r="G69" i="1" s="1"/>
  <c r="G70" i="1" l="1"/>
  <c r="G72" i="1" s="1"/>
  <c r="C90" i="1"/>
  <c r="C91" i="1" s="1"/>
  <c r="C96" i="1"/>
  <c r="E96" i="1" l="1"/>
  <c r="D90" i="1"/>
  <c r="D89" i="1"/>
  <c r="D85" i="1"/>
  <c r="D88" i="1"/>
  <c r="D87" i="1"/>
  <c r="D96" i="1"/>
  <c r="D91" i="1" l="1"/>
</calcChain>
</file>

<file path=xl/sharedStrings.xml><?xml version="1.0" encoding="utf-8"?>
<sst xmlns="http://schemas.openxmlformats.org/spreadsheetml/2006/main" count="161" uniqueCount="115">
  <si>
    <t>RUBRO O CULTIVO</t>
  </si>
  <si>
    <t>TOMATE AL AIRE LIBRE</t>
  </si>
  <si>
    <t>VARIEDAD</t>
  </si>
  <si>
    <t>TOQUI</t>
  </si>
  <si>
    <t>FECHA ESTIMADA  PRECIO VENTA</t>
  </si>
  <si>
    <t>NIVEL TECNOLÓGICO</t>
  </si>
  <si>
    <t>MEDIA</t>
  </si>
  <si>
    <t>REGIÓN</t>
  </si>
  <si>
    <t>BIO BIO</t>
  </si>
  <si>
    <t>INGRESO ESPERADO, con IVA ($)</t>
  </si>
  <si>
    <t>AGENCIA DE ÁREA</t>
  </si>
  <si>
    <t>LOS ANGELES</t>
  </si>
  <si>
    <t>DESTINO PRODUCCION</t>
  </si>
  <si>
    <t>FERIA LOCAL</t>
  </si>
  <si>
    <t>COMUNA/LOCALIDAD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</si>
  <si>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</si>
  <si>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</si>
  <si>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</si>
  <si>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</si>
  <si>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</si>
  <si>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</si>
  <si>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</si>
  <si>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</si>
  <si>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</si>
  <si>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</si>
  <si>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</si>
  <si>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</si>
  <si>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</si>
  <si>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</si>
  <si>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Octubre</t>
  </si>
  <si>
    <t>Aplicación Fertilizante</t>
  </si>
  <si>
    <t>Riegos</t>
  </si>
  <si>
    <t>Octubre-Marzo</t>
  </si>
  <si>
    <t>Aplicación Pesticidas</t>
  </si>
  <si>
    <t>Cosecha</t>
  </si>
  <si>
    <t>Febrero-Marzo</t>
  </si>
  <si>
    <t>Subtotal Jornadas Hombre</t>
  </si>
  <si>
    <t>JORNADAS ANIMAL</t>
  </si>
  <si>
    <t>Subtotal Jornadas Animal</t>
  </si>
  <si>
    <t>MAQUINARIA</t>
  </si>
  <si>
    <t>Aradura</t>
  </si>
  <si>
    <t>Rastra</t>
  </si>
  <si>
    <t>Vibrocultivador</t>
  </si>
  <si>
    <t>Subtotal Costo Maquinaria</t>
  </si>
  <si>
    <t>INSUMOS</t>
  </si>
  <si>
    <t>Insumos</t>
  </si>
  <si>
    <t>Unidad (Kg/l/u)</t>
  </si>
  <si>
    <t>Cantidad (Kg/l/u)</t>
  </si>
  <si>
    <t>PLANTULA</t>
  </si>
  <si>
    <t xml:space="preserve">Plantula de vivero </t>
  </si>
  <si>
    <t>UN</t>
  </si>
  <si>
    <t>Agosto</t>
  </si>
  <si>
    <t>FERTILIZANTES</t>
  </si>
  <si>
    <t>Mezcla 9/41/12</t>
  </si>
  <si>
    <t xml:space="preserve">Kg </t>
  </si>
  <si>
    <t>Urea</t>
  </si>
  <si>
    <t>Kg</t>
  </si>
  <si>
    <t>Oct/Nov</t>
  </si>
  <si>
    <t>CAN 27</t>
  </si>
  <si>
    <t>Sulpomag</t>
  </si>
  <si>
    <t>Noviembre</t>
  </si>
  <si>
    <t>Nitrato de calcio</t>
  </si>
  <si>
    <t>Nov/Dic</t>
  </si>
  <si>
    <t>FUNGICIDA</t>
  </si>
  <si>
    <t>Aliette</t>
  </si>
  <si>
    <t>Diciembre</t>
  </si>
  <si>
    <t>INSECTICIDAS</t>
  </si>
  <si>
    <t>GLADIADOR</t>
  </si>
  <si>
    <t>GR</t>
  </si>
  <si>
    <t>Lorsban</t>
  </si>
  <si>
    <t>LT</t>
  </si>
  <si>
    <t>HERBICIDA</t>
  </si>
  <si>
    <t>SENCOR 480</t>
  </si>
  <si>
    <t>Noviembre - Enero</t>
  </si>
  <si>
    <t>OTROS</t>
  </si>
  <si>
    <t xml:space="preserve"> Terra Sorb Foliar</t>
  </si>
  <si>
    <t>Hormona FLOWER POWER</t>
  </si>
  <si>
    <t>Octubre-Diciembre</t>
  </si>
  <si>
    <t>Cajones Torito 18 Kg</t>
  </si>
  <si>
    <t xml:space="preserve">Un </t>
  </si>
  <si>
    <t>Enero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</si>
  <si>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</si>
  <si>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</si>
  <si>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</si>
  <si>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</si>
  <si>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</si>
  <si>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</si>
  <si>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</si>
  <si>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</si>
  <si>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</si>
  <si>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</si>
  <si>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</si>
  <si>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</si>
  <si>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</si>
  <si>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</si>
  <si>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</si>
  <si>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</si>
  <si>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</si>
  <si>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</si>
  <si>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</si>
  <si>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</si>
  <si>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</si>
  <si>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</si>
  <si>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</si>
  <si>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</si>
  <si>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($/kg)</t>
  </si>
  <si>
    <t>marzo-mayo/2022</t>
  </si>
  <si>
    <t>kg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</si>
  <si>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</si>
  <si>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</si>
  <si>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RENDIMIENTO (unidades/Há.)</t>
  </si>
  <si>
    <t>PRECIO ESPERADO ($/unidades)</t>
  </si>
  <si>
    <t>Rendimiento (unidades/hà)</t>
  </si>
  <si>
    <t>Costo unitario ($/unid)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</si>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</sst>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* #,##0&quot;   &quot;;\-* #,##0&quot;   &quot;;\ * \-??&quot;   &quot;"/>
    <numFmt numFmtId="165" formatCode="0\ %"/>
    <numFmt numFmtId="166" formatCode="\ * #,##0\ ;\ * \-#,##0\ ;\ * &quot;- &quot;"/>
  </numFmts>
  <fonts count="12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  <fill>
      <patternFill patternType="solid">
        <fgColor theme="0" tint="-0.14999847407452621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1">
    <xf numFmtId="0" fontId="0" fillId="0" borderId="0" xfId="0"/>
    <xf numFmtId="49" fontId="3" fillId="2" borderId="1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3" fontId="7" fillId="0" borderId="1" xfId="0" applyNumberFormat="1" applyFont="1" applyBorder="1" applyProtection="1"/>
    <xf numFmtId="17" fontId="7" fillId="2" borderId="1" xfId="0" applyNumberFormat="1" applyFont="1" applyFill="1" applyBorder="1" applyProtection="1"/>
    <xf numFmtId="3" fontId="7" fillId="2" borderId="1" xfId="0" applyNumberFormat="1" applyFont="1" applyFill="1" applyBorder="1" applyProtection="1"/>
    <xf numFmtId="0" fontId="7" fillId="2" borderId="1" xfId="0" applyFont="1" applyFill="1" applyBorder="1" applyAlignment="1" applyProtection="1">
      <alignment horizontal="right"/>
    </xf>
    <xf numFmtId="17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4" borderId="0" xfId="0" applyNumberFormat="1" applyFont="1" applyFill="1" applyBorder="1" applyAlignment="1" applyProtection="1">
      <alignment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3" fillId="2" borderId="1" xfId="0" applyNumberFormat="1" applyFont="1" applyFill="1" applyBorder="1" applyProtection="1"/>
    <xf numFmtId="0" fontId="3" fillId="0" borderId="1" xfId="1" applyFont="1" applyBorder="1"/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3" fontId="7" fillId="2" borderId="1" xfId="0" applyNumberFormat="1" applyFont="1" applyFill="1" applyBorder="1" applyAlignment="1" applyProtection="1">
      <alignment horizontal="center" wrapText="1"/>
    </xf>
    <xf numFmtId="3" fontId="7" fillId="2" borderId="1" xfId="0" applyNumberFormat="1" applyFont="1" applyFill="1" applyBorder="1" applyAlignment="1" applyProtection="1">
      <alignment wrapText="1"/>
    </xf>
    <xf numFmtId="0" fontId="10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0" fontId="10" fillId="2" borderId="1" xfId="1" applyFont="1" applyFill="1" applyBorder="1" applyAlignment="1">
      <alignment horizontal="left"/>
    </xf>
    <xf numFmtId="0" fontId="3" fillId="2" borderId="1" xfId="1" applyFont="1" applyFill="1" applyBorder="1" applyAlignment="1"/>
    <xf numFmtId="0" fontId="3" fillId="2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4" fontId="10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4" fontId="10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4" fontId="10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4" fontId="10" fillId="2" borderId="9" xfId="0" applyNumberFormat="1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/>
    <xf numFmtId="49" fontId="10" fillId="6" borderId="1" xfId="0" applyNumberFormat="1" applyFont="1" applyFill="1" applyBorder="1" applyAlignment="1" applyProtection="1">
      <alignment vertical="center"/>
    </xf>
    <xf numFmtId="49" fontId="3" fillId="6" borderId="1" xfId="0" applyNumberFormat="1" applyFont="1" applyFill="1" applyBorder="1" applyAlignment="1" applyProtection="1"/>
    <xf numFmtId="49" fontId="10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 applyProtection="1">
      <alignment vertical="center"/>
    </xf>
    <xf numFmtId="165" fontId="3" fillId="2" borderId="1" xfId="0" applyNumberFormat="1" applyFont="1" applyFill="1" applyBorder="1" applyAlignment="1" applyProtection="1"/>
    <xf numFmtId="0" fontId="10" fillId="2" borderId="1" xfId="0" applyFont="1" applyFill="1" applyBorder="1" applyAlignment="1" applyProtection="1">
      <alignment vertical="center"/>
    </xf>
    <xf numFmtId="166" fontId="10" fillId="2" borderId="1" xfId="0" applyNumberFormat="1" applyFont="1" applyFill="1" applyBorder="1" applyAlignment="1" applyProtection="1">
      <alignment vertical="center"/>
    </xf>
    <xf numFmtId="166" fontId="10" fillId="6" borderId="1" xfId="0" applyNumberFormat="1" applyFont="1" applyFill="1" applyBorder="1" applyAlignment="1" applyProtection="1">
      <alignment vertical="center"/>
    </xf>
    <xf numFmtId="165" fontId="10" fillId="6" borderId="1" xfId="0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/>
    </xf>
    <xf numFmtId="49" fontId="6" fillId="5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center" vertical="center"/>
    </xf>
    <xf numFmtId="164" fontId="6" fillId="4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164" fontId="6" fillId="3" borderId="0" xfId="0" applyNumberFormat="1" applyFont="1" applyFill="1" applyBorder="1" applyAlignment="1" applyProtection="1">
      <alignment vertical="center"/>
    </xf>
    <xf numFmtId="3" fontId="10" fillId="6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right" wrapText="1"/>
    </xf>
    <xf numFmtId="0" fontId="3" fillId="0" borderId="1" xfId="1" applyFont="1" applyBorder="1" applyAlignment="1">
      <alignment horizontal="right"/>
    </xf>
    <xf numFmtId="0" fontId="3" fillId="2" borderId="1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wrapText="1"/>
    </xf>
    <xf numFmtId="0" fontId="3" fillId="2" borderId="1" xfId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14" fontId="7" fillId="0" borderId="1" xfId="0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75" y="190500"/>
          <a:ext cx="6010275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tabSelected="1" topLeftCell="A22" zoomScaleNormal="100" workbookViewId="0">
      <selection activeCell="J34" sqref="J34"/>
    </sheetView>
  </sheetViews>
  <sheetFormatPr baseColWidth="10" defaultColWidth="10.85546875" defaultRowHeight="12.75"/>
  <cols>
    <col min="1" max="1" width="4.42578125" style="11" customWidth="1"/>
    <col min="2" max="2" width="18.5703125" style="11" customWidth="1"/>
    <col min="3" max="3" width="19.42578125" style="11" customWidth="1"/>
    <col min="4" max="4" width="9.42578125" style="11" customWidth="1"/>
    <col min="5" max="5" width="14.42578125" style="11" customWidth="1"/>
    <col min="6" max="6" width="13.42578125" style="11" customWidth="1"/>
    <col min="7" max="7" width="14.7109375" style="11" customWidth="1"/>
    <col min="8" max="255" width="10.85546875" style="1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72" t="s">
        <v>0</v>
      </c>
      <c r="C9" s="80" t="s">
        <v>1</v>
      </c>
      <c r="D9" s="10"/>
      <c r="E9" s="88" t="s">
        <v>110</v>
      </c>
      <c r="F9" s="88"/>
      <c r="G9" s="13">
        <v>50000</v>
      </c>
    </row>
    <row r="10" spans="1:7">
      <c r="A10" s="10"/>
      <c r="B10" s="1" t="s">
        <v>2</v>
      </c>
      <c r="C10" s="79" t="s">
        <v>3</v>
      </c>
      <c r="D10" s="10"/>
      <c r="E10" s="89" t="s">
        <v>4</v>
      </c>
      <c r="F10" s="89"/>
      <c r="G10" s="14">
        <v>44621</v>
      </c>
    </row>
    <row r="11" spans="1:7">
      <c r="A11" s="10"/>
      <c r="B11" s="1" t="s">
        <v>5</v>
      </c>
      <c r="C11" s="16" t="s">
        <v>6</v>
      </c>
      <c r="D11" s="10"/>
      <c r="E11" s="89" t="s">
        <v>111</v>
      </c>
      <c r="F11" s="89"/>
      <c r="G11" s="15">
        <v>200</v>
      </c>
    </row>
    <row r="12" spans="1:7" ht="11.25" customHeight="1">
      <c r="A12" s="10"/>
      <c r="B12" s="1" t="s">
        <v>7</v>
      </c>
      <c r="C12" s="16" t="s">
        <v>8</v>
      </c>
      <c r="D12" s="10"/>
      <c r="E12" s="2" t="s">
        <v>9</v>
      </c>
      <c r="F12" s="3"/>
      <c r="G12" s="15">
        <f>G9*G11</f>
        <v>10000000</v>
      </c>
    </row>
    <row r="13" spans="1:7" ht="11.25" customHeight="1">
      <c r="A13" s="10"/>
      <c r="B13" s="1" t="s">
        <v>10</v>
      </c>
      <c r="C13" s="16" t="s">
        <v>11</v>
      </c>
      <c r="D13" s="10"/>
      <c r="E13" s="89" t="s">
        <v>12</v>
      </c>
      <c r="F13" s="89"/>
      <c r="G13" s="16" t="s">
        <v>13</v>
      </c>
    </row>
    <row r="14" spans="1:7" ht="13.5" customHeight="1">
      <c r="A14" s="10"/>
      <c r="B14" s="1" t="s">
        <v>14</v>
      </c>
      <c r="C14" s="16" t="s">
        <v>11</v>
      </c>
      <c r="D14" s="10"/>
      <c r="E14" s="89" t="s">
        <v>15</v>
      </c>
      <c r="F14" s="89"/>
      <c r="G14" s="17" t="s">
        <v>106</v>
      </c>
    </row>
    <row r="15" spans="1:7">
      <c r="A15" s="10"/>
      <c r="B15" s="1" t="s">
        <v>16</v>
      </c>
      <c r="C15" s="90">
        <v>44727</v>
      </c>
      <c r="D15" s="10"/>
      <c r="E15" s="85" t="s">
        <v>17</v>
      </c>
      <c r="F15" s="85"/>
      <c r="G15" s="18" t="s">
        <v>18</v>
      </c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86" t="s">
        <v>19</v>
      </c>
      <c r="C17" s="86"/>
      <c r="D17" s="86"/>
      <c r="E17" s="86"/>
      <c r="F17" s="86"/>
      <c r="G17" s="86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20</v>
      </c>
      <c r="C19" s="9"/>
      <c r="D19" s="9"/>
      <c r="E19" s="9"/>
      <c r="F19" s="9"/>
      <c r="G19" s="9"/>
    </row>
    <row r="20" spans="1:7">
      <c r="A20" s="10"/>
      <c r="B20" s="73" t="s">
        <v>21</v>
      </c>
      <c r="C20" s="73" t="s">
        <v>22</v>
      </c>
      <c r="D20" s="73" t="s">
        <v>23</v>
      </c>
      <c r="E20" s="73" t="s">
        <v>24</v>
      </c>
      <c r="F20" s="73" t="s">
        <v>25</v>
      </c>
      <c r="G20" s="73" t="s">
        <v>26</v>
      </c>
    </row>
    <row r="21" spans="1:7">
      <c r="A21" s="10"/>
      <c r="B21" s="24" t="s">
        <v>27</v>
      </c>
      <c r="C21" s="25" t="s">
        <v>28</v>
      </c>
      <c r="D21" s="81">
        <v>10</v>
      </c>
      <c r="E21" s="25" t="s">
        <v>29</v>
      </c>
      <c r="F21" s="26">
        <v>20000</v>
      </c>
      <c r="G21" s="27">
        <f>F21*D21</f>
        <v>200000</v>
      </c>
    </row>
    <row r="22" spans="1:7">
      <c r="A22" s="10"/>
      <c r="B22" s="24" t="s">
        <v>30</v>
      </c>
      <c r="C22" s="25" t="s">
        <v>28</v>
      </c>
      <c r="D22" s="81">
        <v>3</v>
      </c>
      <c r="E22" s="25" t="s">
        <v>29</v>
      </c>
      <c r="F22" s="26">
        <v>20000</v>
      </c>
      <c r="G22" s="27">
        <f>F22*D22</f>
        <v>60000</v>
      </c>
    </row>
    <row r="23" spans="1:7" ht="12.75" customHeight="1">
      <c r="A23" s="10"/>
      <c r="B23" s="24" t="s">
        <v>31</v>
      </c>
      <c r="C23" s="25" t="s">
        <v>28</v>
      </c>
      <c r="D23" s="81">
        <v>8</v>
      </c>
      <c r="E23" s="25" t="s">
        <v>32</v>
      </c>
      <c r="F23" s="26">
        <v>20000</v>
      </c>
      <c r="G23" s="27">
        <f>F23*D23</f>
        <v>160000</v>
      </c>
    </row>
    <row r="24" spans="1:7">
      <c r="A24" s="10"/>
      <c r="B24" s="28" t="s">
        <v>33</v>
      </c>
      <c r="C24" s="25" t="s">
        <v>28</v>
      </c>
      <c r="D24" s="81">
        <v>6</v>
      </c>
      <c r="E24" s="25" t="s">
        <v>29</v>
      </c>
      <c r="F24" s="26">
        <v>20000</v>
      </c>
      <c r="G24" s="27">
        <f>F24*D24</f>
        <v>120000</v>
      </c>
    </row>
    <row r="25" spans="1:7" ht="12.75" customHeight="1">
      <c r="A25" s="10"/>
      <c r="B25" s="28" t="s">
        <v>34</v>
      </c>
      <c r="C25" s="25" t="s">
        <v>28</v>
      </c>
      <c r="D25" s="81">
        <v>120</v>
      </c>
      <c r="E25" s="25" t="s">
        <v>35</v>
      </c>
      <c r="F25" s="26">
        <v>20000</v>
      </c>
      <c r="G25" s="27">
        <f>F25*D25</f>
        <v>2400000</v>
      </c>
    </row>
    <row r="26" spans="1:7" ht="12.75" customHeight="1">
      <c r="A26" s="10"/>
      <c r="B26" s="4" t="s">
        <v>36</v>
      </c>
      <c r="C26" s="5"/>
      <c r="D26" s="5"/>
      <c r="E26" s="5"/>
      <c r="F26" s="6"/>
      <c r="G26" s="7">
        <f>SUM(G21:G25)</f>
        <v>2940000</v>
      </c>
    </row>
    <row r="27" spans="1:7" ht="12" customHeight="1">
      <c r="A27" s="10"/>
      <c r="B27" s="10"/>
      <c r="C27" s="10"/>
      <c r="D27" s="10"/>
      <c r="E27" s="10"/>
      <c r="F27" s="29"/>
      <c r="G27" s="29"/>
    </row>
    <row r="28" spans="1:7" ht="12" customHeight="1">
      <c r="A28" s="10"/>
      <c r="B28" s="23" t="s">
        <v>37</v>
      </c>
      <c r="C28" s="30"/>
      <c r="D28" s="30"/>
      <c r="E28" s="30"/>
      <c r="F28" s="9"/>
      <c r="G28" s="9"/>
    </row>
    <row r="29" spans="1:7">
      <c r="A29" s="10"/>
      <c r="B29" s="74" t="s">
        <v>21</v>
      </c>
      <c r="C29" s="73" t="s">
        <v>22</v>
      </c>
      <c r="D29" s="73" t="s">
        <v>23</v>
      </c>
      <c r="E29" s="74" t="s">
        <v>24</v>
      </c>
      <c r="F29" s="73" t="s">
        <v>25</v>
      </c>
      <c r="G29" s="74" t="s">
        <v>26</v>
      </c>
    </row>
    <row r="30" spans="1:7" ht="12" customHeight="1">
      <c r="A30" s="10"/>
      <c r="B30" s="31"/>
      <c r="C30" s="32"/>
      <c r="D30" s="82">
        <v>0</v>
      </c>
      <c r="E30" s="32"/>
      <c r="F30" s="31">
        <v>0</v>
      </c>
      <c r="G30" s="31">
        <v>0</v>
      </c>
    </row>
    <row r="31" spans="1:7" ht="12" customHeight="1">
      <c r="A31" s="10"/>
      <c r="B31" s="4" t="s">
        <v>38</v>
      </c>
      <c r="C31" s="5"/>
      <c r="D31" s="5"/>
      <c r="E31" s="5"/>
      <c r="F31" s="6"/>
      <c r="G31" s="6">
        <v>0</v>
      </c>
    </row>
    <row r="32" spans="1:7" ht="12" customHeight="1">
      <c r="A32" s="10"/>
      <c r="B32" s="10"/>
      <c r="C32" s="10"/>
      <c r="D32" s="10"/>
      <c r="E32" s="10"/>
      <c r="F32" s="29"/>
      <c r="G32" s="29"/>
    </row>
    <row r="33" spans="1:7" ht="12" customHeight="1">
      <c r="A33" s="10"/>
      <c r="B33" s="23" t="s">
        <v>39</v>
      </c>
      <c r="C33" s="30"/>
      <c r="D33" s="30"/>
      <c r="E33" s="30"/>
      <c r="F33" s="9"/>
      <c r="G33" s="9"/>
    </row>
    <row r="34" spans="1:7">
      <c r="A34" s="10"/>
      <c r="B34" s="74" t="s">
        <v>21</v>
      </c>
      <c r="C34" s="74" t="s">
        <v>22</v>
      </c>
      <c r="D34" s="74" t="s">
        <v>23</v>
      </c>
      <c r="E34" s="74" t="s">
        <v>24</v>
      </c>
      <c r="F34" s="73" t="s">
        <v>25</v>
      </c>
      <c r="G34" s="74" t="s">
        <v>26</v>
      </c>
    </row>
    <row r="35" spans="1:7" ht="12.75" customHeight="1">
      <c r="A35" s="10"/>
      <c r="B35" s="24" t="s">
        <v>40</v>
      </c>
      <c r="C35" s="33" t="s">
        <v>114</v>
      </c>
      <c r="D35" s="81">
        <v>0.25</v>
      </c>
      <c r="E35" s="25" t="s">
        <v>29</v>
      </c>
      <c r="F35" s="26">
        <v>200000</v>
      </c>
      <c r="G35" s="27">
        <f>D35*F35</f>
        <v>50000</v>
      </c>
    </row>
    <row r="36" spans="1:7" ht="12.75" customHeight="1">
      <c r="A36" s="10"/>
      <c r="B36" s="24" t="s">
        <v>41</v>
      </c>
      <c r="C36" s="33" t="s">
        <v>114</v>
      </c>
      <c r="D36" s="81">
        <v>0.25</v>
      </c>
      <c r="E36" s="25" t="s">
        <v>29</v>
      </c>
      <c r="F36" s="26">
        <v>160000</v>
      </c>
      <c r="G36" s="27">
        <f t="shared" ref="G36:G37" si="0">D36*F36</f>
        <v>40000</v>
      </c>
    </row>
    <row r="37" spans="1:7" ht="12.75" customHeight="1">
      <c r="A37" s="10"/>
      <c r="B37" s="24" t="s">
        <v>42</v>
      </c>
      <c r="C37" s="33" t="s">
        <v>114</v>
      </c>
      <c r="D37" s="81">
        <v>0.25</v>
      </c>
      <c r="E37" s="25" t="s">
        <v>29</v>
      </c>
      <c r="F37" s="26">
        <v>200000</v>
      </c>
      <c r="G37" s="27">
        <f t="shared" si="0"/>
        <v>50000</v>
      </c>
    </row>
    <row r="38" spans="1:7">
      <c r="A38" s="10"/>
      <c r="B38" s="4" t="s">
        <v>43</v>
      </c>
      <c r="C38" s="5"/>
      <c r="D38" s="5"/>
      <c r="E38" s="5"/>
      <c r="F38" s="6"/>
      <c r="G38" s="7">
        <f>SUM(G35:G37)</f>
        <v>140000</v>
      </c>
    </row>
    <row r="39" spans="1:7" ht="12.75" customHeight="1">
      <c r="A39" s="10"/>
      <c r="B39" s="10"/>
      <c r="C39" s="10"/>
      <c r="D39" s="10"/>
      <c r="E39" s="10"/>
      <c r="F39" s="29"/>
      <c r="G39" s="29"/>
    </row>
    <row r="40" spans="1:7" ht="12.75" customHeight="1">
      <c r="A40" s="10"/>
      <c r="B40" s="23" t="s">
        <v>44</v>
      </c>
      <c r="C40" s="30"/>
      <c r="D40" s="30"/>
      <c r="E40" s="30"/>
      <c r="F40" s="9"/>
      <c r="G40" s="9"/>
    </row>
    <row r="41" spans="1:7" ht="25.5">
      <c r="A41" s="10"/>
      <c r="B41" s="73" t="s">
        <v>45</v>
      </c>
      <c r="C41" s="73" t="s">
        <v>46</v>
      </c>
      <c r="D41" s="73" t="s">
        <v>47</v>
      </c>
      <c r="E41" s="73" t="s">
        <v>24</v>
      </c>
      <c r="F41" s="73" t="s">
        <v>25</v>
      </c>
      <c r="G41" s="73" t="s">
        <v>26</v>
      </c>
    </row>
    <row r="42" spans="1:7" ht="12.75" customHeight="1">
      <c r="A42" s="10"/>
      <c r="B42" s="34" t="s">
        <v>48</v>
      </c>
      <c r="C42" s="35"/>
      <c r="D42" s="83"/>
      <c r="E42" s="35"/>
      <c r="F42" s="36"/>
      <c r="G42" s="37"/>
    </row>
    <row r="43" spans="1:7" ht="12.75" customHeight="1">
      <c r="A43" s="10"/>
      <c r="B43" s="24" t="s">
        <v>49</v>
      </c>
      <c r="C43" s="25" t="s">
        <v>50</v>
      </c>
      <c r="D43" s="26">
        <v>12000</v>
      </c>
      <c r="E43" s="25" t="s">
        <v>51</v>
      </c>
      <c r="F43" s="26">
        <v>150</v>
      </c>
      <c r="G43" s="27">
        <f>D43*F43</f>
        <v>1800000</v>
      </c>
    </row>
    <row r="44" spans="1:7" ht="12.75" customHeight="1">
      <c r="A44" s="10"/>
      <c r="B44" s="38" t="s">
        <v>52</v>
      </c>
      <c r="C44" s="25"/>
      <c r="D44" s="26"/>
      <c r="E44" s="25"/>
      <c r="F44" s="26"/>
      <c r="G44" s="27">
        <f t="shared" ref="G44:G60" si="1">D44*F44</f>
        <v>0</v>
      </c>
    </row>
    <row r="45" spans="1:7" ht="12.75" customHeight="1">
      <c r="A45" s="10"/>
      <c r="B45" s="24" t="s">
        <v>53</v>
      </c>
      <c r="C45" s="25" t="s">
        <v>54</v>
      </c>
      <c r="D45" s="81">
        <v>300</v>
      </c>
      <c r="E45" s="25" t="s">
        <v>29</v>
      </c>
      <c r="F45" s="26">
        <v>500</v>
      </c>
      <c r="G45" s="27">
        <f t="shared" si="1"/>
        <v>150000</v>
      </c>
    </row>
    <row r="46" spans="1:7" ht="12.75" customHeight="1">
      <c r="A46" s="10"/>
      <c r="B46" s="24" t="s">
        <v>55</v>
      </c>
      <c r="C46" s="25" t="s">
        <v>56</v>
      </c>
      <c r="D46" s="81">
        <v>100</v>
      </c>
      <c r="E46" s="25" t="s">
        <v>57</v>
      </c>
      <c r="F46" s="26">
        <v>1000</v>
      </c>
      <c r="G46" s="27">
        <f t="shared" si="1"/>
        <v>100000</v>
      </c>
    </row>
    <row r="47" spans="1:7" ht="12.75" customHeight="1">
      <c r="A47" s="10"/>
      <c r="B47" s="24" t="s">
        <v>58</v>
      </c>
      <c r="C47" s="25" t="s">
        <v>56</v>
      </c>
      <c r="D47" s="81">
        <v>300</v>
      </c>
      <c r="E47" s="25" t="s">
        <v>57</v>
      </c>
      <c r="F47" s="26">
        <v>618</v>
      </c>
      <c r="G47" s="27">
        <f t="shared" si="1"/>
        <v>185400</v>
      </c>
    </row>
    <row r="48" spans="1:7" ht="12.75" customHeight="1">
      <c r="A48" s="10"/>
      <c r="B48" s="39" t="s">
        <v>59</v>
      </c>
      <c r="C48" s="25" t="s">
        <v>56</v>
      </c>
      <c r="D48" s="81">
        <v>400</v>
      </c>
      <c r="E48" s="25" t="s">
        <v>60</v>
      </c>
      <c r="F48" s="26">
        <v>446</v>
      </c>
      <c r="G48" s="27">
        <f t="shared" si="1"/>
        <v>178400</v>
      </c>
    </row>
    <row r="49" spans="1:7" ht="13.5" customHeight="1">
      <c r="A49" s="10"/>
      <c r="B49" s="24" t="s">
        <v>61</v>
      </c>
      <c r="C49" s="25" t="s">
        <v>56</v>
      </c>
      <c r="D49" s="81">
        <v>200</v>
      </c>
      <c r="E49" s="25" t="s">
        <v>62</v>
      </c>
      <c r="F49" s="26">
        <v>600</v>
      </c>
      <c r="G49" s="27">
        <f t="shared" si="1"/>
        <v>120000</v>
      </c>
    </row>
    <row r="50" spans="1:7" ht="12" customHeight="1">
      <c r="A50" s="10"/>
      <c r="B50" s="38" t="s">
        <v>63</v>
      </c>
      <c r="C50" s="25"/>
      <c r="D50" s="81"/>
      <c r="E50" s="25"/>
      <c r="F50" s="26"/>
      <c r="G50" s="27">
        <f t="shared" si="1"/>
        <v>0</v>
      </c>
    </row>
    <row r="51" spans="1:7" ht="12" customHeight="1">
      <c r="A51" s="10"/>
      <c r="B51" s="40" t="s">
        <v>64</v>
      </c>
      <c r="C51" s="41" t="s">
        <v>56</v>
      </c>
      <c r="D51" s="84">
        <v>3</v>
      </c>
      <c r="E51" s="41" t="s">
        <v>65</v>
      </c>
      <c r="F51" s="42">
        <v>57000</v>
      </c>
      <c r="G51" s="27">
        <f t="shared" si="1"/>
        <v>171000</v>
      </c>
    </row>
    <row r="52" spans="1:7" ht="12.75" customHeight="1">
      <c r="A52" s="10"/>
      <c r="B52" s="43" t="s">
        <v>66</v>
      </c>
      <c r="C52" s="41"/>
      <c r="D52" s="84"/>
      <c r="E52" s="41"/>
      <c r="F52" s="42"/>
      <c r="G52" s="27">
        <f t="shared" si="1"/>
        <v>0</v>
      </c>
    </row>
    <row r="53" spans="1:7">
      <c r="A53" s="10"/>
      <c r="B53" s="40" t="s">
        <v>67</v>
      </c>
      <c r="C53" s="41" t="s">
        <v>68</v>
      </c>
      <c r="D53" s="84">
        <v>1000</v>
      </c>
      <c r="E53" s="41" t="s">
        <v>60</v>
      </c>
      <c r="F53" s="42">
        <f>25000/1.19/250</f>
        <v>84.033613445378151</v>
      </c>
      <c r="G53" s="27">
        <f t="shared" si="1"/>
        <v>84033.613445378156</v>
      </c>
    </row>
    <row r="54" spans="1:7" ht="13.5" customHeight="1">
      <c r="A54" s="10"/>
      <c r="B54" s="40" t="s">
        <v>69</v>
      </c>
      <c r="C54" s="41" t="s">
        <v>107</v>
      </c>
      <c r="D54" s="84">
        <v>2</v>
      </c>
      <c r="E54" s="41" t="s">
        <v>29</v>
      </c>
      <c r="F54" s="42">
        <v>18000</v>
      </c>
      <c r="G54" s="27">
        <f t="shared" si="1"/>
        <v>36000</v>
      </c>
    </row>
    <row r="55" spans="1:7" ht="12" customHeight="1">
      <c r="A55" s="10"/>
      <c r="B55" s="43" t="s">
        <v>71</v>
      </c>
      <c r="C55" s="41"/>
      <c r="D55" s="84"/>
      <c r="E55" s="41"/>
      <c r="F55" s="42"/>
      <c r="G55" s="27">
        <f t="shared" si="1"/>
        <v>0</v>
      </c>
    </row>
    <row r="56" spans="1:7" ht="12" customHeight="1">
      <c r="A56" s="10"/>
      <c r="B56" s="40" t="s">
        <v>72</v>
      </c>
      <c r="C56" s="41" t="s">
        <v>56</v>
      </c>
      <c r="D56" s="84">
        <v>0.5</v>
      </c>
      <c r="E56" s="41" t="s">
        <v>73</v>
      </c>
      <c r="F56" s="42">
        <v>5500</v>
      </c>
      <c r="G56" s="27">
        <f t="shared" si="1"/>
        <v>2750</v>
      </c>
    </row>
    <row r="57" spans="1:7" ht="12" customHeight="1">
      <c r="A57" s="10"/>
      <c r="B57" s="43" t="s">
        <v>74</v>
      </c>
      <c r="C57" s="41"/>
      <c r="D57" s="84"/>
      <c r="E57" s="41"/>
      <c r="F57" s="42"/>
      <c r="G57" s="27">
        <f t="shared" si="1"/>
        <v>0</v>
      </c>
    </row>
    <row r="58" spans="1:7" ht="12" customHeight="1">
      <c r="A58" s="10"/>
      <c r="B58" s="44" t="s">
        <v>75</v>
      </c>
      <c r="C58" s="41" t="s">
        <v>70</v>
      </c>
      <c r="D58" s="84">
        <v>4</v>
      </c>
      <c r="E58" s="41" t="s">
        <v>73</v>
      </c>
      <c r="F58" s="42">
        <v>10000</v>
      </c>
      <c r="G58" s="27">
        <f t="shared" si="1"/>
        <v>40000</v>
      </c>
    </row>
    <row r="59" spans="1:7" ht="12" customHeight="1">
      <c r="A59" s="10"/>
      <c r="B59" s="40" t="s">
        <v>76</v>
      </c>
      <c r="C59" s="41" t="s">
        <v>70</v>
      </c>
      <c r="D59" s="84">
        <v>1</v>
      </c>
      <c r="E59" s="41" t="s">
        <v>77</v>
      </c>
      <c r="F59" s="42">
        <v>20000</v>
      </c>
      <c r="G59" s="27">
        <f t="shared" si="1"/>
        <v>20000</v>
      </c>
    </row>
    <row r="60" spans="1:7" ht="12.75" customHeight="1">
      <c r="A60" s="10"/>
      <c r="B60" s="40" t="s">
        <v>78</v>
      </c>
      <c r="C60" s="41" t="s">
        <v>79</v>
      </c>
      <c r="D60" s="84">
        <v>2000</v>
      </c>
      <c r="E60" s="41" t="s">
        <v>80</v>
      </c>
      <c r="F60" s="42">
        <v>320</v>
      </c>
      <c r="G60" s="27">
        <f t="shared" si="1"/>
        <v>640000</v>
      </c>
    </row>
    <row r="61" spans="1:7" ht="12" customHeight="1">
      <c r="A61" s="10"/>
      <c r="B61" s="4" t="s">
        <v>81</v>
      </c>
      <c r="C61" s="5"/>
      <c r="D61" s="5"/>
      <c r="E61" s="5"/>
      <c r="F61" s="6"/>
      <c r="G61" s="7">
        <f>SUM(G42:G60)</f>
        <v>3527583.6134453784</v>
      </c>
    </row>
    <row r="62" spans="1:7" ht="12" customHeight="1">
      <c r="A62" s="10"/>
      <c r="B62" s="10"/>
      <c r="C62" s="10"/>
      <c r="D62" s="10"/>
      <c r="E62" s="45"/>
      <c r="F62" s="29"/>
      <c r="G62" s="29"/>
    </row>
    <row r="63" spans="1:7" ht="12" customHeight="1">
      <c r="A63" s="10"/>
      <c r="B63" s="23" t="s">
        <v>74</v>
      </c>
      <c r="C63" s="30"/>
      <c r="D63" s="30"/>
      <c r="E63" s="30"/>
      <c r="F63" s="9"/>
      <c r="G63" s="9"/>
    </row>
    <row r="64" spans="1:7" ht="12" customHeight="1">
      <c r="A64" s="10"/>
      <c r="B64" s="74" t="s">
        <v>82</v>
      </c>
      <c r="C64" s="73" t="s">
        <v>46</v>
      </c>
      <c r="D64" s="73" t="s">
        <v>47</v>
      </c>
      <c r="E64" s="74" t="s">
        <v>24</v>
      </c>
      <c r="F64" s="73" t="s">
        <v>25</v>
      </c>
      <c r="G64" s="74" t="s">
        <v>26</v>
      </c>
    </row>
    <row r="65" spans="1:7" ht="12" customHeight="1">
      <c r="A65" s="10"/>
      <c r="B65" s="31"/>
      <c r="C65" s="32"/>
      <c r="D65" s="82">
        <v>0</v>
      </c>
      <c r="E65" s="32"/>
      <c r="F65" s="31">
        <v>0</v>
      </c>
      <c r="G65" s="31">
        <v>0</v>
      </c>
    </row>
    <row r="66" spans="1:7" ht="12.75" customHeight="1">
      <c r="A66" s="10"/>
      <c r="B66" s="4" t="s">
        <v>83</v>
      </c>
      <c r="C66" s="5"/>
      <c r="D66" s="5"/>
      <c r="E66" s="5"/>
      <c r="F66" s="6"/>
      <c r="G66" s="7">
        <v>0</v>
      </c>
    </row>
    <row r="67" spans="1:7" ht="12" customHeight="1">
      <c r="A67" s="10"/>
      <c r="B67" s="10"/>
      <c r="C67" s="10"/>
      <c r="D67" s="10"/>
      <c r="E67" s="10"/>
      <c r="F67" s="29"/>
      <c r="G67" s="29"/>
    </row>
    <row r="68" spans="1:7" ht="12.75" customHeight="1">
      <c r="A68" s="10"/>
      <c r="B68" s="23" t="s">
        <v>84</v>
      </c>
      <c r="C68" s="47"/>
      <c r="D68" s="47"/>
      <c r="E68" s="47"/>
      <c r="F68" s="47"/>
      <c r="G68" s="75">
        <f>G26+G38+G61+G66</f>
        <v>6607583.6134453788</v>
      </c>
    </row>
    <row r="69" spans="1:7" ht="12" customHeight="1">
      <c r="A69" s="10"/>
      <c r="B69" s="76" t="s">
        <v>85</v>
      </c>
      <c r="C69" s="46"/>
      <c r="D69" s="46"/>
      <c r="E69" s="46"/>
      <c r="F69" s="46"/>
      <c r="G69" s="77">
        <f>G68*0.05</f>
        <v>330379.18067226897</v>
      </c>
    </row>
    <row r="70" spans="1:7" ht="12" customHeight="1">
      <c r="A70" s="10"/>
      <c r="B70" s="23" t="s">
        <v>86</v>
      </c>
      <c r="C70" s="47"/>
      <c r="D70" s="47"/>
      <c r="E70" s="47"/>
      <c r="F70" s="47"/>
      <c r="G70" s="75">
        <f>G69+G68</f>
        <v>6937962.7941176482</v>
      </c>
    </row>
    <row r="71" spans="1:7" ht="12.75" customHeight="1">
      <c r="A71" s="10"/>
      <c r="B71" s="76" t="s">
        <v>87</v>
      </c>
      <c r="C71" s="46"/>
      <c r="D71" s="46"/>
      <c r="E71" s="46"/>
      <c r="F71" s="46"/>
      <c r="G71" s="77">
        <f>G12</f>
        <v>10000000</v>
      </c>
    </row>
    <row r="72" spans="1:7" ht="15.6" customHeight="1">
      <c r="A72" s="10"/>
      <c r="B72" s="23" t="s">
        <v>88</v>
      </c>
      <c r="C72" s="47"/>
      <c r="D72" s="47"/>
      <c r="E72" s="47"/>
      <c r="F72" s="47"/>
      <c r="G72" s="75">
        <f>G71-G70</f>
        <v>3062037.2058823518</v>
      </c>
    </row>
    <row r="73" spans="1:7" ht="11.25" customHeight="1">
      <c r="B73" s="8" t="s">
        <v>108</v>
      </c>
      <c r="C73" s="48"/>
      <c r="D73" s="48"/>
      <c r="E73" s="48"/>
      <c r="F73" s="48"/>
      <c r="G73" s="49"/>
    </row>
    <row r="74" spans="1:7" ht="11.25" customHeight="1">
      <c r="B74" s="9"/>
      <c r="C74" s="48"/>
      <c r="D74" s="48"/>
      <c r="E74" s="48"/>
      <c r="F74" s="48"/>
      <c r="G74" s="49"/>
    </row>
    <row r="75" spans="1:7" ht="11.25" customHeight="1">
      <c r="B75" s="50" t="s">
        <v>109</v>
      </c>
      <c r="C75" s="10"/>
      <c r="D75" s="10"/>
      <c r="E75" s="10"/>
      <c r="F75" s="10"/>
      <c r="G75" s="49"/>
    </row>
    <row r="76" spans="1:7" ht="11.25" customHeight="1">
      <c r="B76" s="51" t="s">
        <v>89</v>
      </c>
      <c r="C76" s="52"/>
      <c r="D76" s="52"/>
      <c r="E76" s="52"/>
      <c r="F76" s="52"/>
      <c r="G76" s="53"/>
    </row>
    <row r="77" spans="1:7" ht="11.25" customHeight="1">
      <c r="B77" s="54" t="s">
        <v>90</v>
      </c>
      <c r="C77" s="10"/>
      <c r="D77" s="10"/>
      <c r="E77" s="10"/>
      <c r="F77" s="10"/>
      <c r="G77" s="55"/>
    </row>
    <row r="78" spans="1:7" ht="11.25" customHeight="1">
      <c r="B78" s="54" t="s">
        <v>91</v>
      </c>
      <c r="C78" s="10"/>
      <c r="D78" s="10"/>
      <c r="E78" s="10"/>
      <c r="F78" s="10"/>
      <c r="G78" s="55"/>
    </row>
    <row r="79" spans="1:7" ht="11.25" customHeight="1">
      <c r="B79" s="54" t="s">
        <v>92</v>
      </c>
      <c r="C79" s="10"/>
      <c r="D79" s="10"/>
      <c r="E79" s="10"/>
      <c r="F79" s="10"/>
      <c r="G79" s="55"/>
    </row>
    <row r="80" spans="1:7" ht="11.25" customHeight="1">
      <c r="B80" s="54" t="s">
        <v>93</v>
      </c>
      <c r="C80" s="10"/>
      <c r="D80" s="10"/>
      <c r="E80" s="10"/>
      <c r="F80" s="10"/>
      <c r="G80" s="55"/>
    </row>
    <row r="81" spans="2:7" ht="11.25" customHeight="1">
      <c r="B81" s="56" t="s">
        <v>94</v>
      </c>
      <c r="C81" s="57"/>
      <c r="D81" s="57"/>
      <c r="E81" s="57"/>
      <c r="F81" s="57"/>
      <c r="G81" s="58"/>
    </row>
    <row r="82" spans="2:7" ht="11.25" customHeight="1">
      <c r="B82" s="9"/>
      <c r="C82" s="10"/>
      <c r="D82" s="10"/>
      <c r="E82" s="10"/>
      <c r="F82" s="10"/>
      <c r="G82" s="49"/>
    </row>
    <row r="83" spans="2:7" ht="11.25" customHeight="1">
      <c r="B83" s="87" t="s">
        <v>95</v>
      </c>
      <c r="C83" s="87"/>
      <c r="D83" s="59"/>
      <c r="E83" s="10"/>
      <c r="F83" s="10"/>
      <c r="G83" s="49"/>
    </row>
    <row r="84" spans="2:7" ht="11.25" customHeight="1">
      <c r="B84" s="60" t="s">
        <v>82</v>
      </c>
      <c r="C84" s="60" t="s">
        <v>96</v>
      </c>
      <c r="D84" s="61" t="s">
        <v>97</v>
      </c>
      <c r="E84" s="10"/>
      <c r="F84" s="10"/>
      <c r="G84" s="49"/>
    </row>
    <row r="85" spans="2:7" ht="11.25" customHeight="1">
      <c r="B85" s="62" t="s">
        <v>98</v>
      </c>
      <c r="C85" s="63">
        <f>G26</f>
        <v>2940000</v>
      </c>
      <c r="D85" s="64">
        <f>(C85/C91)</f>
        <v>0.42375551545082935</v>
      </c>
      <c r="E85" s="10"/>
      <c r="F85" s="10"/>
      <c r="G85" s="49"/>
    </row>
    <row r="86" spans="2:7" ht="11.25" customHeight="1">
      <c r="B86" s="62" t="s">
        <v>99</v>
      </c>
      <c r="C86" s="65">
        <f>G31</f>
        <v>0</v>
      </c>
      <c r="D86" s="64">
        <v>0</v>
      </c>
      <c r="E86" s="10"/>
      <c r="F86" s="10"/>
      <c r="G86" s="49"/>
    </row>
    <row r="87" spans="2:7" ht="11.25" customHeight="1">
      <c r="B87" s="62" t="s">
        <v>100</v>
      </c>
      <c r="C87" s="63">
        <f>G38</f>
        <v>140000</v>
      </c>
      <c r="D87" s="64">
        <f>(C87/C91)</f>
        <v>2.0178834069087111E-2</v>
      </c>
      <c r="E87" s="10"/>
      <c r="F87" s="10"/>
      <c r="G87" s="49"/>
    </row>
    <row r="88" spans="2:7" ht="11.25" customHeight="1">
      <c r="B88" s="62" t="s">
        <v>45</v>
      </c>
      <c r="C88" s="63">
        <f>G61</f>
        <v>3527583.6134453784</v>
      </c>
      <c r="D88" s="64">
        <f>(C88/C91)</f>
        <v>0.50844660286103582</v>
      </c>
      <c r="E88" s="10"/>
      <c r="F88" s="10"/>
      <c r="G88" s="49"/>
    </row>
    <row r="89" spans="2:7" ht="11.25" customHeight="1">
      <c r="B89" s="62" t="s">
        <v>101</v>
      </c>
      <c r="C89" s="66">
        <f>G66</f>
        <v>0</v>
      </c>
      <c r="D89" s="64">
        <f>(C89/C91)</f>
        <v>0</v>
      </c>
      <c r="E89" s="48"/>
      <c r="F89" s="48"/>
      <c r="G89" s="49"/>
    </row>
    <row r="90" spans="2:7" ht="11.25" customHeight="1">
      <c r="B90" s="62" t="s">
        <v>102</v>
      </c>
      <c r="C90" s="66">
        <f>G69</f>
        <v>330379.18067226897</v>
      </c>
      <c r="D90" s="64">
        <f>(C90/C91)</f>
        <v>4.7619047619047616E-2</v>
      </c>
      <c r="E90" s="48"/>
      <c r="F90" s="48"/>
      <c r="G90" s="49"/>
    </row>
    <row r="91" spans="2:7" ht="11.25" customHeight="1">
      <c r="B91" s="60" t="s">
        <v>103</v>
      </c>
      <c r="C91" s="67">
        <f>SUM(C85:C90)</f>
        <v>6937962.7941176482</v>
      </c>
      <c r="D91" s="68">
        <f>SUM(D85:D90)</f>
        <v>1</v>
      </c>
      <c r="E91" s="48"/>
      <c r="F91" s="48"/>
      <c r="G91" s="49"/>
    </row>
    <row r="92" spans="2:7" ht="11.25" customHeight="1">
      <c r="B92" s="9"/>
      <c r="C92" s="48"/>
      <c r="D92" s="48"/>
      <c r="E92" s="48"/>
      <c r="F92" s="48"/>
      <c r="G92" s="49"/>
    </row>
    <row r="93" spans="2:7" ht="11.25" customHeight="1">
      <c r="B93" s="9"/>
      <c r="C93" s="48"/>
      <c r="D93" s="48"/>
      <c r="E93" s="48"/>
      <c r="F93" s="48"/>
      <c r="G93" s="49"/>
    </row>
    <row r="94" spans="2:7" ht="11.25" customHeight="1">
      <c r="B94" s="69"/>
      <c r="C94" s="70" t="s">
        <v>105</v>
      </c>
      <c r="D94" s="69"/>
      <c r="E94" s="69"/>
      <c r="F94" s="48"/>
      <c r="G94" s="49"/>
    </row>
    <row r="95" spans="2:7" ht="11.25" customHeight="1">
      <c r="B95" s="60" t="s">
        <v>112</v>
      </c>
      <c r="C95" s="78">
        <v>40000</v>
      </c>
      <c r="D95" s="78">
        <v>50000</v>
      </c>
      <c r="E95" s="78">
        <v>60000</v>
      </c>
      <c r="F95" s="48"/>
      <c r="G95" s="49"/>
    </row>
    <row r="96" spans="2:7" ht="11.25" customHeight="1">
      <c r="B96" s="60" t="s">
        <v>113</v>
      </c>
      <c r="C96" s="67">
        <f>(G70/C95)</f>
        <v>173.44906985294119</v>
      </c>
      <c r="D96" s="67">
        <f>(G70/D95)</f>
        <v>138.75925588235296</v>
      </c>
      <c r="E96" s="67">
        <f>(G70/E95)</f>
        <v>115.63271323529413</v>
      </c>
      <c r="F96" s="48"/>
      <c r="G96" s="49"/>
    </row>
    <row r="97" spans="2:7" ht="11.25" customHeight="1">
      <c r="B97" s="71" t="s">
        <v>104</v>
      </c>
      <c r="C97" s="10"/>
      <c r="D97" s="10"/>
      <c r="E97" s="10"/>
      <c r="F97" s="10"/>
      <c r="G97" s="10"/>
    </row>
  </sheetData>
  <mergeCells count="8">
    <mergeCell ref="E15:F15"/>
    <mergeCell ref="B17:G17"/>
    <mergeCell ref="B83:C83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78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AIRE LIBRE</vt:lpstr>
      <vt:lpstr>'TOMATE AIRE LIBRE'!Área_de_impresión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2022-05-13T14:49:25Z</cp:lastPrinted>
  <dcterms:created xsi:type="dcterms:W3CDTF">2020-11-27T12:49:26Z</dcterms:created>
  <dcterms:modified xsi:type="dcterms:W3CDTF">2022-06-22T12:58:02Z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