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29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Ovalle\"/>
    </mc:Choice>
  </mc:AlternateContent>
  <xr:revisionPtr revIDLastSave="0" documentId="11_F00C32AFEC541FEA2A0135574C5BCE6D0DB96CB7" xr6:coauthVersionLast="47" xr6:coauthVersionMax="47" xr10:uidLastSave="{00000000-0000-0000-0000-000000000000}"/>
  <bookViews>
    <workbookView xWindow="0" yWindow="0" windowWidth="28800" windowHeight="12300" xr2:uid="{00000000-000D-0000-FFFF-FFFF00000000}"/>
  </bookViews>
  <sheets>
    <sheet name="TOMATE CASETA OTOÑO" sheetId="1" r:id="rId1"/>
  </sheets>
  <calcPr calcId="162913"/>
</workbook>
</file>

<file path=xl/calcChain.xml><?xml version="1.0" encoding="utf-8"?>
<calcChain xmlns="http://schemas.openxmlformats.org/spreadsheetml/2006/main">
  <c r="G70" i="1" l="1"/>
  <c r="G54" i="1"/>
  <c r="G56" i="1"/>
  <c r="G53" i="1"/>
  <c r="G69" i="1"/>
  <c r="G60" i="1"/>
  <c r="G27" i="1"/>
  <c r="G28" i="1"/>
  <c r="G29" i="1"/>
  <c r="G62" i="1" l="1"/>
  <c r="G63" i="1"/>
  <c r="G71" i="1"/>
  <c r="G34" i="1"/>
  <c r="C93" i="1" s="1"/>
  <c r="G26" i="1"/>
  <c r="G52" i="1"/>
  <c r="G51" i="1"/>
  <c r="G22" i="1"/>
  <c r="G23" i="1"/>
  <c r="G25" i="1"/>
  <c r="G24" i="1"/>
  <c r="G21" i="1"/>
  <c r="G68" i="1" l="1"/>
  <c r="G73" i="1" s="1"/>
  <c r="G58" i="1"/>
  <c r="G50" i="1"/>
  <c r="G48" i="1"/>
  <c r="G42" i="1"/>
  <c r="G41" i="1"/>
  <c r="G40" i="1"/>
  <c r="G39" i="1"/>
  <c r="G12" i="1"/>
  <c r="G78" i="1" s="1"/>
  <c r="G64" i="1" l="1"/>
  <c r="C96" i="1"/>
  <c r="G30" i="1"/>
  <c r="C92" i="1" s="1"/>
  <c r="G43" i="1"/>
  <c r="C94" i="1" s="1"/>
  <c r="G75" i="1" l="1"/>
  <c r="G76" i="1" s="1"/>
  <c r="G77" i="1" l="1"/>
  <c r="E103" i="1" s="1"/>
  <c r="C97" i="1"/>
  <c r="D103" i="1" l="1"/>
  <c r="C103" i="1"/>
  <c r="G79" i="1"/>
  <c r="C98" i="1"/>
  <c r="D97" i="1" s="1"/>
  <c r="D95" i="1" l="1"/>
  <c r="D92" i="1"/>
  <c r="D94" i="1"/>
  <c r="D96" i="1"/>
  <c r="D98" i="1" l="1"/>
</calcChain>
</file>

<file path=xl/sharedStrings.xml><?xml version="1.0" encoding="utf-8"?>
<sst xmlns="http://schemas.openxmlformats.org/spreadsheetml/2006/main" count="186" uniqueCount="128">
  <si>
    <t>RUBRO O CULTIVO</t>
  </si>
  <si>
    <t>TOMATE CASETA OTOÑO</t>
  </si>
  <si>
    <t>RENDIMIENTO (cajón/Há.)</t>
  </si>
  <si>
    <t>VARIEDAD</t>
  </si>
  <si>
    <t>7742</t>
  </si>
  <si>
    <t>FECHA ESTIMADA  PRECIO VENTA</t>
  </si>
  <si>
    <t xml:space="preserve">Agosto-Septiembre </t>
  </si>
  <si>
    <t>NIVEL TECNOLÓGICO</t>
  </si>
  <si>
    <t>Medio</t>
  </si>
  <si>
    <t>PRECIO ESPERADO ($/cajón)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</si>
  <si>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</si>
  <si>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</si>
  <si>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</si>
  <si>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</si>
  <si>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</si>
  <si>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</si>
  <si>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</si>
  <si>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</si>
  <si>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</si>
  <si>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</si>
  <si>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</si>
  <si>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</si>
  <si>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</si>
  <si>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</si>
  <si>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</si>
  <si>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</si>
  <si>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</si>
  <si>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</si>
  <si>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</si>
  <si>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</si>
  <si>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</si>
  <si>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Preparacion de suelo y mantencion de almacigos </t>
  </si>
  <si>
    <t>JH</t>
  </si>
  <si>
    <t>Octubre-Enero</t>
  </si>
  <si>
    <t>Postura de Acolchado</t>
  </si>
  <si>
    <t>Enero</t>
  </si>
  <si>
    <t>Trasplante</t>
  </si>
  <si>
    <t>Enero-febrero</t>
  </si>
  <si>
    <t xml:space="preserve">Aplicacioes de fertilizantes, Pesticidas y hormonas </t>
  </si>
  <si>
    <t>Septiembre - Marzo</t>
  </si>
  <si>
    <t>Postura de engarotado</t>
  </si>
  <si>
    <t>Febrero-Marzo</t>
  </si>
  <si>
    <t>Deshoje</t>
  </si>
  <si>
    <t>Abril-marzo</t>
  </si>
  <si>
    <t>Cosecha y Acarreo</t>
  </si>
  <si>
    <t>Junio-Diciembre</t>
  </si>
  <si>
    <t>Selección y Embalaje</t>
  </si>
  <si>
    <t>Riego y Fertirrigacion</t>
  </si>
  <si>
    <t>Enero-Diciembre</t>
  </si>
  <si>
    <t>Subtotal Jornadas Hombre</t>
  </si>
  <si>
    <t>JORNADAS ANIMAL</t>
  </si>
  <si>
    <t>Aradura</t>
  </si>
  <si>
    <t>JA</t>
  </si>
  <si>
    <t>Marzo-Mayo</t>
  </si>
  <si>
    <t>Subtotal Jornadas Animal</t>
  </si>
  <si>
    <t>MAQUINARIA</t>
  </si>
  <si>
    <t>JM</t>
  </si>
  <si>
    <t>Rastraje 1</t>
  </si>
  <si>
    <t>Aplicación  Herbicida/insecticida</t>
  </si>
  <si>
    <t xml:space="preserve">Enero-Septiembre </t>
  </si>
  <si>
    <t>Acarreo Insumos</t>
  </si>
  <si>
    <t>Subtotal Costo Maquinaria</t>
  </si>
  <si>
    <t>INSUMOS</t>
  </si>
  <si>
    <t>Insumos</t>
  </si>
  <si>
    <t>Unidad (Kg/l/u)</t>
  </si>
  <si>
    <t>Cantidad (Kg/l/u)</t>
  </si>
  <si>
    <t>AlMACIGOS</t>
  </si>
  <si>
    <t>Plantines</t>
  </si>
  <si>
    <t>FERTILIZANTES</t>
  </si>
  <si>
    <t>Fosfato Diamonico</t>
  </si>
  <si>
    <t>Kg(25)</t>
  </si>
  <si>
    <t>Diciembre-Enero</t>
  </si>
  <si>
    <t>Acido Forsforico</t>
  </si>
  <si>
    <t>Lt.</t>
  </si>
  <si>
    <t>Septiembre- Marzo</t>
  </si>
  <si>
    <t>Nitrato de Potasio</t>
  </si>
  <si>
    <t>Marzo-Abril</t>
  </si>
  <si>
    <t xml:space="preserve">Foliares </t>
  </si>
  <si>
    <t>Urea</t>
  </si>
  <si>
    <t xml:space="preserve">ACARICIDAS </t>
  </si>
  <si>
    <t xml:space="preserve">Vertimec </t>
  </si>
  <si>
    <t>HERBICIDAS</t>
  </si>
  <si>
    <t>Rango</t>
  </si>
  <si>
    <t xml:space="preserve"> Marzo</t>
  </si>
  <si>
    <t xml:space="preserve">FUNGICIDA </t>
  </si>
  <si>
    <t>Bellis</t>
  </si>
  <si>
    <t>kg</t>
  </si>
  <si>
    <t>Febrero-Noviembre</t>
  </si>
  <si>
    <t>INSECTICIDAS</t>
  </si>
  <si>
    <t>Troya</t>
  </si>
  <si>
    <t>Lorsban 4 E</t>
  </si>
  <si>
    <t>Subtotal Insumos</t>
  </si>
  <si>
    <t>OTROS</t>
  </si>
  <si>
    <t>Item</t>
  </si>
  <si>
    <t>Fletes</t>
  </si>
  <si>
    <t xml:space="preserve">Fitohormonas </t>
  </si>
  <si>
    <t>Mulch</t>
  </si>
  <si>
    <t>Rollo</t>
  </si>
  <si>
    <t>Marzo</t>
  </si>
  <si>
    <t>Materiales de riego y electricdad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</si>
  <si>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</si>
  <si>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</si>
  <si>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</si>
  <si>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</si>
  <si>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</si>
  <si>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</si>
  <si>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</si>
  <si>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</si>
  <si>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</si>
  <si>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</si>
  <si>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</si>
  <si>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</si>
  <si>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</si>
  <si>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</si>
  <si>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</si>
  <si>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</si>
  <si>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</si>
  <si>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</si>
  <si>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</si>
  <si>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</si>
  <si>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</si>
  <si>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</si>
  <si>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</si>
  <si>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</si>
  <si>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($/cajón)</t>
  </si>
  <si>
    <t>Rendimiento (cajón/hà)</t>
  </si>
  <si>
    <t>Costo unitario ($/cajón)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</si>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</sst>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0.0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23"/>
    <xf numFmtId="164" fontId="2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8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169" fontId="4" fillId="2" borderId="6" xfId="0" applyNumberFormat="1" applyFont="1" applyFill="1" applyBorder="1" applyAlignment="1">
      <alignment wrapText="1"/>
    </xf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4"/>
  <sheetViews>
    <sheetView showGridLines="0" tabSelected="1" topLeftCell="A81" zoomScale="110" zoomScaleNormal="110" workbookViewId="0">
      <selection activeCell="B104" sqref="B104"/>
    </sheetView>
  </sheetViews>
  <sheetFormatPr defaultColWidth="10.85546875" defaultRowHeight="1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1" t="s">
        <v>2</v>
      </c>
      <c r="F9" s="152"/>
      <c r="G9" s="9">
        <v>6000</v>
      </c>
    </row>
    <row r="10" spans="1:7">
      <c r="A10" s="5"/>
      <c r="B10" s="10" t="s">
        <v>3</v>
      </c>
      <c r="C10" s="11" t="s">
        <v>4</v>
      </c>
      <c r="D10" s="12"/>
      <c r="E10" s="149" t="s">
        <v>5</v>
      </c>
      <c r="F10" s="150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9" t="s">
        <v>9</v>
      </c>
      <c r="F11" s="150"/>
      <c r="G11" s="138">
        <v>6500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39000000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9" t="s">
        <v>15</v>
      </c>
      <c r="F13" s="150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9" t="s">
        <v>19</v>
      </c>
      <c r="F14" s="150"/>
      <c r="G14" s="14" t="s">
        <v>6</v>
      </c>
    </row>
    <row r="15" spans="1:7" ht="25.5">
      <c r="A15" s="5"/>
      <c r="B15" s="10" t="s">
        <v>20</v>
      </c>
      <c r="C15" s="19">
        <v>44622</v>
      </c>
      <c r="D15" s="12"/>
      <c r="E15" s="155" t="s">
        <v>21</v>
      </c>
      <c r="F15" s="156"/>
      <c r="G15" s="15" t="s">
        <v>22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3" t="s">
        <v>23</v>
      </c>
      <c r="C17" s="154"/>
      <c r="D17" s="154"/>
      <c r="E17" s="154"/>
      <c r="F17" s="154"/>
      <c r="G17" s="154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24</v>
      </c>
      <c r="C19" s="30"/>
      <c r="D19" s="31"/>
      <c r="E19" s="31"/>
      <c r="F19" s="31"/>
      <c r="G19" s="31"/>
    </row>
    <row r="20" spans="1:7" ht="24">
      <c r="A20" s="25"/>
      <c r="B20" s="32" t="s">
        <v>25</v>
      </c>
      <c r="C20" s="32" t="s">
        <v>26</v>
      </c>
      <c r="D20" s="32" t="s">
        <v>27</v>
      </c>
      <c r="E20" s="32" t="s">
        <v>28</v>
      </c>
      <c r="F20" s="32" t="s">
        <v>29</v>
      </c>
      <c r="G20" s="32" t="s">
        <v>30</v>
      </c>
    </row>
    <row r="21" spans="1:7" ht="25.5">
      <c r="A21" s="25"/>
      <c r="B21" s="13" t="s">
        <v>31</v>
      </c>
      <c r="C21" s="33" t="s">
        <v>32</v>
      </c>
      <c r="D21" s="34">
        <v>50</v>
      </c>
      <c r="E21" s="13" t="s">
        <v>33</v>
      </c>
      <c r="F21" s="18">
        <v>25000</v>
      </c>
      <c r="G21" s="18">
        <f t="shared" ref="G21:G26" si="0">(D21*F21)</f>
        <v>1250000</v>
      </c>
    </row>
    <row r="22" spans="1:7">
      <c r="A22" s="25"/>
      <c r="B22" s="13" t="s">
        <v>34</v>
      </c>
      <c r="C22" s="33" t="s">
        <v>32</v>
      </c>
      <c r="D22" s="34">
        <v>40</v>
      </c>
      <c r="E22" s="13" t="s">
        <v>35</v>
      </c>
      <c r="F22" s="18">
        <v>25000</v>
      </c>
      <c r="G22" s="18">
        <f t="shared" si="0"/>
        <v>1000000</v>
      </c>
    </row>
    <row r="23" spans="1:7">
      <c r="A23" s="25"/>
      <c r="B23" s="13" t="s">
        <v>36</v>
      </c>
      <c r="C23" s="33" t="s">
        <v>32</v>
      </c>
      <c r="D23" s="34">
        <v>20</v>
      </c>
      <c r="E23" s="13" t="s">
        <v>37</v>
      </c>
      <c r="F23" s="18">
        <v>25000</v>
      </c>
      <c r="G23" s="18">
        <f t="shared" si="0"/>
        <v>500000</v>
      </c>
    </row>
    <row r="24" spans="1:7" ht="38.25">
      <c r="A24" s="25"/>
      <c r="B24" s="13" t="s">
        <v>38</v>
      </c>
      <c r="C24" s="33" t="s">
        <v>32</v>
      </c>
      <c r="D24" s="34">
        <v>80</v>
      </c>
      <c r="E24" s="139" t="s">
        <v>39</v>
      </c>
      <c r="F24" s="18">
        <v>25000</v>
      </c>
      <c r="G24" s="18">
        <f t="shared" si="0"/>
        <v>2000000</v>
      </c>
    </row>
    <row r="25" spans="1:7">
      <c r="A25" s="25"/>
      <c r="B25" s="13" t="s">
        <v>40</v>
      </c>
      <c r="C25" s="33" t="s">
        <v>32</v>
      </c>
      <c r="D25" s="34">
        <v>60</v>
      </c>
      <c r="E25" s="13" t="s">
        <v>41</v>
      </c>
      <c r="F25" s="18">
        <v>25000</v>
      </c>
      <c r="G25" s="18">
        <f t="shared" si="0"/>
        <v>1500000</v>
      </c>
    </row>
    <row r="26" spans="1:7">
      <c r="A26" s="25"/>
      <c r="B26" s="13" t="s">
        <v>42</v>
      </c>
      <c r="C26" s="33" t="s">
        <v>32</v>
      </c>
      <c r="D26" s="34">
        <v>60</v>
      </c>
      <c r="E26" s="13" t="s">
        <v>43</v>
      </c>
      <c r="F26" s="18">
        <v>25000</v>
      </c>
      <c r="G26" s="18">
        <f t="shared" si="0"/>
        <v>1500000</v>
      </c>
    </row>
    <row r="27" spans="1:7">
      <c r="A27" s="25"/>
      <c r="B27" s="13" t="s">
        <v>44</v>
      </c>
      <c r="C27" s="33" t="s">
        <v>32</v>
      </c>
      <c r="D27" s="34">
        <v>120</v>
      </c>
      <c r="E27" s="13" t="s">
        <v>45</v>
      </c>
      <c r="F27" s="18">
        <v>25000</v>
      </c>
      <c r="G27" s="18">
        <f t="shared" ref="G27:G29" si="1">(D27*F27)</f>
        <v>3000000</v>
      </c>
    </row>
    <row r="28" spans="1:7">
      <c r="A28" s="25"/>
      <c r="B28" s="13" t="s">
        <v>46</v>
      </c>
      <c r="C28" s="33" t="s">
        <v>32</v>
      </c>
      <c r="D28" s="34">
        <v>60</v>
      </c>
      <c r="E28" s="13" t="s">
        <v>45</v>
      </c>
      <c r="F28" s="18">
        <v>25000</v>
      </c>
      <c r="G28" s="18">
        <f t="shared" si="1"/>
        <v>1500000</v>
      </c>
    </row>
    <row r="29" spans="1:7">
      <c r="A29" s="25"/>
      <c r="B29" s="13" t="s">
        <v>47</v>
      </c>
      <c r="C29" s="33" t="s">
        <v>32</v>
      </c>
      <c r="D29" s="34">
        <v>30</v>
      </c>
      <c r="E29" s="13" t="s">
        <v>48</v>
      </c>
      <c r="F29" s="18">
        <v>25000</v>
      </c>
      <c r="G29" s="18">
        <f t="shared" si="1"/>
        <v>750000</v>
      </c>
    </row>
    <row r="30" spans="1:7">
      <c r="A30" s="25"/>
      <c r="B30" s="35" t="s">
        <v>49</v>
      </c>
      <c r="C30" s="36"/>
      <c r="D30" s="36"/>
      <c r="E30" s="36"/>
      <c r="F30" s="37"/>
      <c r="G30" s="38">
        <f>SUM(G21:G29)</f>
        <v>13000000</v>
      </c>
    </row>
    <row r="31" spans="1:7">
      <c r="A31" s="2"/>
      <c r="B31" s="26"/>
      <c r="C31" s="28"/>
      <c r="D31" s="28"/>
      <c r="E31" s="28"/>
      <c r="F31" s="39"/>
      <c r="G31" s="39"/>
    </row>
    <row r="32" spans="1:7">
      <c r="A32" s="5"/>
      <c r="B32" s="40" t="s">
        <v>50</v>
      </c>
      <c r="C32" s="41"/>
      <c r="D32" s="42"/>
      <c r="E32" s="42"/>
      <c r="F32" s="43"/>
      <c r="G32" s="43"/>
    </row>
    <row r="33" spans="1:11" ht="24">
      <c r="A33" s="5"/>
      <c r="B33" s="44" t="s">
        <v>25</v>
      </c>
      <c r="C33" s="45" t="s">
        <v>26</v>
      </c>
      <c r="D33" s="45" t="s">
        <v>27</v>
      </c>
      <c r="E33" s="44" t="s">
        <v>28</v>
      </c>
      <c r="F33" s="45" t="s">
        <v>29</v>
      </c>
      <c r="G33" s="44" t="s">
        <v>30</v>
      </c>
    </row>
    <row r="34" spans="1:11">
      <c r="A34" s="5"/>
      <c r="B34" s="46" t="s">
        <v>51</v>
      </c>
      <c r="C34" s="47" t="s">
        <v>52</v>
      </c>
      <c r="D34" s="47">
        <v>10</v>
      </c>
      <c r="E34" s="13" t="s">
        <v>53</v>
      </c>
      <c r="F34" s="46">
        <v>18000</v>
      </c>
      <c r="G34" s="18">
        <f>+D34*F34</f>
        <v>180000</v>
      </c>
    </row>
    <row r="35" spans="1:11">
      <c r="A35" s="5"/>
      <c r="B35" s="48" t="s">
        <v>54</v>
      </c>
      <c r="C35" s="49"/>
      <c r="D35" s="49"/>
      <c r="E35" s="49"/>
      <c r="F35" s="50"/>
      <c r="G35" s="50"/>
    </row>
    <row r="36" spans="1:11">
      <c r="A36" s="2"/>
      <c r="B36" s="51"/>
      <c r="C36" s="52"/>
      <c r="D36" s="52"/>
      <c r="E36" s="52"/>
      <c r="F36" s="53"/>
      <c r="G36" s="53"/>
    </row>
    <row r="37" spans="1:11">
      <c r="A37" s="5"/>
      <c r="B37" s="40" t="s">
        <v>55</v>
      </c>
      <c r="C37" s="41"/>
      <c r="D37" s="42"/>
      <c r="E37" s="42"/>
      <c r="F37" s="43"/>
      <c r="G37" s="43"/>
    </row>
    <row r="38" spans="1:11" ht="24">
      <c r="A38" s="5"/>
      <c r="B38" s="54" t="s">
        <v>25</v>
      </c>
      <c r="C38" s="54" t="s">
        <v>26</v>
      </c>
      <c r="D38" s="54" t="s">
        <v>27</v>
      </c>
      <c r="E38" s="54" t="s">
        <v>28</v>
      </c>
      <c r="F38" s="55" t="s">
        <v>29</v>
      </c>
      <c r="G38" s="54" t="s">
        <v>30</v>
      </c>
    </row>
    <row r="39" spans="1:11">
      <c r="A39" s="25"/>
      <c r="B39" s="13" t="s">
        <v>51</v>
      </c>
      <c r="C39" s="33" t="s">
        <v>56</v>
      </c>
      <c r="D39" s="144">
        <v>0.875</v>
      </c>
      <c r="E39" s="13" t="s">
        <v>33</v>
      </c>
      <c r="F39" s="18">
        <v>256000</v>
      </c>
      <c r="G39" s="18">
        <f t="shared" ref="G39:G42" si="2">(D39*F39)</f>
        <v>224000</v>
      </c>
    </row>
    <row r="40" spans="1:11">
      <c r="A40" s="25"/>
      <c r="B40" s="13" t="s">
        <v>57</v>
      </c>
      <c r="C40" s="33" t="s">
        <v>56</v>
      </c>
      <c r="D40" s="144">
        <v>0.875</v>
      </c>
      <c r="E40" s="13" t="s">
        <v>33</v>
      </c>
      <c r="F40" s="18">
        <v>256000</v>
      </c>
      <c r="G40" s="18">
        <f t="shared" si="2"/>
        <v>224000</v>
      </c>
    </row>
    <row r="41" spans="1:11" ht="25.5">
      <c r="A41" s="25"/>
      <c r="B41" s="13" t="s">
        <v>58</v>
      </c>
      <c r="C41" s="33" t="s">
        <v>56</v>
      </c>
      <c r="D41" s="144">
        <v>2.34375</v>
      </c>
      <c r="E41" s="13" t="s">
        <v>59</v>
      </c>
      <c r="F41" s="18">
        <v>256000</v>
      </c>
      <c r="G41" s="18">
        <f t="shared" si="2"/>
        <v>600000</v>
      </c>
    </row>
    <row r="42" spans="1:11">
      <c r="A42" s="25"/>
      <c r="B42" s="13" t="s">
        <v>60</v>
      </c>
      <c r="C42" s="33" t="s">
        <v>56</v>
      </c>
      <c r="D42" s="144">
        <v>1.171875</v>
      </c>
      <c r="E42" s="13" t="s">
        <v>59</v>
      </c>
      <c r="F42" s="18">
        <v>256000</v>
      </c>
      <c r="G42" s="18">
        <f t="shared" si="2"/>
        <v>300000</v>
      </c>
    </row>
    <row r="43" spans="1:11">
      <c r="A43" s="5"/>
      <c r="B43" s="56" t="s">
        <v>61</v>
      </c>
      <c r="C43" s="57"/>
      <c r="D43" s="57"/>
      <c r="E43" s="57"/>
      <c r="F43" s="58"/>
      <c r="G43" s="59">
        <f>SUM(G39:G42)</f>
        <v>1348000</v>
      </c>
    </row>
    <row r="44" spans="1:11">
      <c r="A44" s="2"/>
      <c r="B44" s="51"/>
      <c r="C44" s="52"/>
      <c r="D44" s="52"/>
      <c r="E44" s="52"/>
      <c r="F44" s="53"/>
      <c r="G44" s="53"/>
    </row>
    <row r="45" spans="1:11">
      <c r="A45" s="5"/>
      <c r="B45" s="40" t="s">
        <v>62</v>
      </c>
      <c r="C45" s="41"/>
      <c r="D45" s="42"/>
      <c r="E45" s="42"/>
      <c r="F45" s="43"/>
      <c r="G45" s="43"/>
    </row>
    <row r="46" spans="1:11" ht="24">
      <c r="A46" s="5"/>
      <c r="B46" s="55" t="s">
        <v>63</v>
      </c>
      <c r="C46" s="55" t="s">
        <v>64</v>
      </c>
      <c r="D46" s="55" t="s">
        <v>65</v>
      </c>
      <c r="E46" s="55" t="s">
        <v>28</v>
      </c>
      <c r="F46" s="55" t="s">
        <v>29</v>
      </c>
      <c r="G46" s="55" t="s">
        <v>30</v>
      </c>
      <c r="K46" s="137"/>
    </row>
    <row r="47" spans="1:11">
      <c r="A47" s="25"/>
      <c r="B47" s="60" t="s">
        <v>66</v>
      </c>
      <c r="C47" s="61"/>
      <c r="D47" s="61"/>
      <c r="E47" s="61"/>
      <c r="F47" s="61"/>
      <c r="G47" s="61"/>
      <c r="K47" s="137"/>
    </row>
    <row r="48" spans="1:11">
      <c r="A48" s="25"/>
      <c r="B48" s="16" t="s">
        <v>67</v>
      </c>
      <c r="C48" s="62" t="s">
        <v>64</v>
      </c>
      <c r="D48" s="63">
        <v>25000</v>
      </c>
      <c r="E48" s="13" t="s">
        <v>35</v>
      </c>
      <c r="F48" s="64">
        <v>250</v>
      </c>
      <c r="G48" s="64">
        <f>(D48*F48)</f>
        <v>6250000</v>
      </c>
    </row>
    <row r="49" spans="1:7">
      <c r="A49" s="25"/>
      <c r="B49" s="65" t="s">
        <v>68</v>
      </c>
      <c r="C49" s="66"/>
      <c r="D49" s="17"/>
      <c r="E49" s="66"/>
      <c r="F49" s="64"/>
      <c r="G49" s="64"/>
    </row>
    <row r="50" spans="1:7">
      <c r="A50" s="25"/>
      <c r="B50" s="16" t="s">
        <v>69</v>
      </c>
      <c r="C50" s="62" t="s">
        <v>70</v>
      </c>
      <c r="D50" s="63">
        <v>17</v>
      </c>
      <c r="E50" s="13" t="s">
        <v>71</v>
      </c>
      <c r="F50" s="64">
        <v>25000</v>
      </c>
      <c r="G50" s="64">
        <f>(D50*F50)</f>
        <v>425000</v>
      </c>
    </row>
    <row r="51" spans="1:7">
      <c r="A51" s="25"/>
      <c r="B51" s="16" t="s">
        <v>72</v>
      </c>
      <c r="C51" s="62" t="s">
        <v>73</v>
      </c>
      <c r="D51" s="63">
        <v>40</v>
      </c>
      <c r="E51" s="13" t="s">
        <v>74</v>
      </c>
      <c r="F51" s="64">
        <v>10500</v>
      </c>
      <c r="G51" s="64">
        <f>(D51*F51)</f>
        <v>420000</v>
      </c>
    </row>
    <row r="52" spans="1:7">
      <c r="A52" s="25"/>
      <c r="B52" s="16" t="s">
        <v>75</v>
      </c>
      <c r="C52" s="62" t="s">
        <v>70</v>
      </c>
      <c r="D52" s="63">
        <v>40</v>
      </c>
      <c r="E52" s="13" t="s">
        <v>76</v>
      </c>
      <c r="F52" s="64">
        <v>48900</v>
      </c>
      <c r="G52" s="64">
        <f>(D52*F52)</f>
        <v>1956000</v>
      </c>
    </row>
    <row r="53" spans="1:7">
      <c r="A53" s="25"/>
      <c r="B53" s="16" t="s">
        <v>77</v>
      </c>
      <c r="C53" s="62" t="s">
        <v>73</v>
      </c>
      <c r="D53" s="63">
        <v>20</v>
      </c>
      <c r="E53" s="13" t="s">
        <v>59</v>
      </c>
      <c r="F53" s="64">
        <v>18500</v>
      </c>
      <c r="G53" s="64">
        <f>(D53*F53)</f>
        <v>370000</v>
      </c>
    </row>
    <row r="54" spans="1:7">
      <c r="A54" s="25"/>
      <c r="B54" s="16" t="s">
        <v>78</v>
      </c>
      <c r="C54" s="62" t="s">
        <v>70</v>
      </c>
      <c r="D54" s="63">
        <v>30</v>
      </c>
      <c r="E54" s="13" t="s">
        <v>74</v>
      </c>
      <c r="F54" s="64">
        <v>31900</v>
      </c>
      <c r="G54" s="64">
        <f>(D54*F54)</f>
        <v>957000</v>
      </c>
    </row>
    <row r="55" spans="1:7">
      <c r="A55" s="25"/>
      <c r="B55" s="65" t="s">
        <v>79</v>
      </c>
      <c r="C55" s="62"/>
      <c r="D55" s="63"/>
      <c r="E55" s="13"/>
      <c r="F55" s="64"/>
      <c r="G55" s="64"/>
    </row>
    <row r="56" spans="1:7">
      <c r="A56" s="25"/>
      <c r="B56" s="16" t="s">
        <v>80</v>
      </c>
      <c r="C56" s="62" t="s">
        <v>73</v>
      </c>
      <c r="D56" s="63">
        <v>2</v>
      </c>
      <c r="E56" s="13" t="s">
        <v>59</v>
      </c>
      <c r="F56" s="64">
        <v>35000</v>
      </c>
      <c r="G56" s="64">
        <f>+D56*F56</f>
        <v>70000</v>
      </c>
    </row>
    <row r="57" spans="1:7">
      <c r="A57" s="25"/>
      <c r="B57" s="65" t="s">
        <v>81</v>
      </c>
      <c r="C57" s="66"/>
      <c r="D57" s="17"/>
      <c r="E57" s="66"/>
      <c r="F57" s="64"/>
      <c r="G57" s="64"/>
    </row>
    <row r="58" spans="1:7">
      <c r="A58" s="25"/>
      <c r="B58" s="16" t="s">
        <v>82</v>
      </c>
      <c r="C58" s="62" t="s">
        <v>73</v>
      </c>
      <c r="D58" s="63">
        <v>10</v>
      </c>
      <c r="E58" s="13" t="s">
        <v>83</v>
      </c>
      <c r="F58" s="64">
        <v>12000</v>
      </c>
      <c r="G58" s="64">
        <f>(D58*F58)</f>
        <v>120000</v>
      </c>
    </row>
    <row r="59" spans="1:7">
      <c r="A59" s="25"/>
      <c r="B59" s="65" t="s">
        <v>84</v>
      </c>
      <c r="C59" s="62"/>
      <c r="D59" s="63"/>
      <c r="E59" s="13"/>
      <c r="F59" s="64"/>
      <c r="G59" s="64"/>
    </row>
    <row r="60" spans="1:7">
      <c r="A60" s="25"/>
      <c r="B60" s="16" t="s">
        <v>85</v>
      </c>
      <c r="C60" s="62" t="s">
        <v>86</v>
      </c>
      <c r="D60" s="63">
        <v>2</v>
      </c>
      <c r="E60" s="62" t="s">
        <v>87</v>
      </c>
      <c r="F60" s="64">
        <v>12419</v>
      </c>
      <c r="G60" s="64">
        <f>+F60</f>
        <v>12419</v>
      </c>
    </row>
    <row r="61" spans="1:7">
      <c r="A61" s="25"/>
      <c r="B61" s="65" t="s">
        <v>88</v>
      </c>
      <c r="C61" s="66"/>
      <c r="D61" s="17"/>
      <c r="E61" s="66"/>
      <c r="F61" s="64"/>
      <c r="G61" s="64"/>
    </row>
    <row r="62" spans="1:7">
      <c r="A62" s="25"/>
      <c r="B62" s="143" t="s">
        <v>89</v>
      </c>
      <c r="C62" s="140" t="s">
        <v>73</v>
      </c>
      <c r="D62" s="141">
        <v>5</v>
      </c>
      <c r="E62" s="13" t="s">
        <v>74</v>
      </c>
      <c r="F62" s="142">
        <v>22000</v>
      </c>
      <c r="G62" s="142">
        <f>+F62*D62</f>
        <v>110000</v>
      </c>
    </row>
    <row r="63" spans="1:7">
      <c r="A63" s="25"/>
      <c r="B63" s="67" t="s">
        <v>90</v>
      </c>
      <c r="C63" s="68" t="s">
        <v>73</v>
      </c>
      <c r="D63" s="69">
        <v>4</v>
      </c>
      <c r="E63" s="13" t="s">
        <v>74</v>
      </c>
      <c r="F63" s="70">
        <v>25000</v>
      </c>
      <c r="G63" s="70">
        <f>(D63*F63)</f>
        <v>100000</v>
      </c>
    </row>
    <row r="64" spans="1:7">
      <c r="A64" s="5"/>
      <c r="B64" s="71" t="s">
        <v>91</v>
      </c>
      <c r="C64" s="72"/>
      <c r="D64" s="72"/>
      <c r="E64" s="72"/>
      <c r="F64" s="73"/>
      <c r="G64" s="74">
        <f>SUM(G47:G63)</f>
        <v>10790419</v>
      </c>
    </row>
    <row r="65" spans="1:7">
      <c r="A65" s="2"/>
      <c r="B65" s="51"/>
      <c r="C65" s="52"/>
      <c r="D65" s="52"/>
      <c r="E65" s="75"/>
      <c r="F65" s="53"/>
      <c r="G65" s="53"/>
    </row>
    <row r="66" spans="1:7">
      <c r="A66" s="5"/>
      <c r="B66" s="40" t="s">
        <v>92</v>
      </c>
      <c r="C66" s="41"/>
      <c r="D66" s="42"/>
      <c r="E66" s="42"/>
      <c r="F66" s="43"/>
      <c r="G66" s="43"/>
    </row>
    <row r="67" spans="1:7" ht="24">
      <c r="A67" s="5"/>
      <c r="B67" s="54" t="s">
        <v>93</v>
      </c>
      <c r="C67" s="55" t="s">
        <v>64</v>
      </c>
      <c r="D67" s="55" t="s">
        <v>65</v>
      </c>
      <c r="E67" s="54" t="s">
        <v>28</v>
      </c>
      <c r="F67" s="55" t="s">
        <v>29</v>
      </c>
      <c r="G67" s="54" t="s">
        <v>30</v>
      </c>
    </row>
    <row r="68" spans="1:7">
      <c r="A68" s="25"/>
      <c r="B68" s="13" t="s">
        <v>94</v>
      </c>
      <c r="C68" s="62" t="s">
        <v>64</v>
      </c>
      <c r="D68" s="64">
        <v>2</v>
      </c>
      <c r="E68" s="13" t="s">
        <v>74</v>
      </c>
      <c r="F68" s="64">
        <v>60000</v>
      </c>
      <c r="G68" s="64">
        <f>(D68*F68)</f>
        <v>120000</v>
      </c>
    </row>
    <row r="69" spans="1:7">
      <c r="A69" s="25"/>
      <c r="B69" s="13" t="s">
        <v>95</v>
      </c>
      <c r="C69" s="62" t="s">
        <v>64</v>
      </c>
      <c r="D69" s="64">
        <v>4</v>
      </c>
      <c r="E69" s="13"/>
      <c r="F69" s="64">
        <v>72828</v>
      </c>
      <c r="G69" s="64">
        <f>(D69*F69)</f>
        <v>291312</v>
      </c>
    </row>
    <row r="70" spans="1:7">
      <c r="A70" s="25"/>
      <c r="B70" s="13" t="s">
        <v>96</v>
      </c>
      <c r="C70" s="62" t="s">
        <v>97</v>
      </c>
      <c r="D70" s="64">
        <v>10</v>
      </c>
      <c r="E70" s="13" t="s">
        <v>98</v>
      </c>
      <c r="F70" s="64">
        <v>120000</v>
      </c>
      <c r="G70" s="64">
        <f>(D70*F70)</f>
        <v>1200000</v>
      </c>
    </row>
    <row r="71" spans="1:7" ht="25.5">
      <c r="A71" s="25"/>
      <c r="B71" s="13" t="s">
        <v>99</v>
      </c>
      <c r="C71" s="62" t="s">
        <v>64</v>
      </c>
      <c r="D71" s="64">
        <v>1</v>
      </c>
      <c r="E71" s="13" t="s">
        <v>98</v>
      </c>
      <c r="F71" s="64">
        <v>1700000</v>
      </c>
      <c r="G71" s="64">
        <f>(D71*F71)</f>
        <v>1700000</v>
      </c>
    </row>
    <row r="72" spans="1:7" ht="25.5">
      <c r="A72" s="25"/>
      <c r="B72" s="77" t="s">
        <v>100</v>
      </c>
      <c r="C72" s="66"/>
      <c r="D72" s="64"/>
      <c r="E72" s="78"/>
      <c r="F72" s="76"/>
      <c r="G72" s="64"/>
    </row>
    <row r="73" spans="1:7">
      <c r="A73" s="5"/>
      <c r="B73" s="79" t="s">
        <v>101</v>
      </c>
      <c r="C73" s="80"/>
      <c r="D73" s="80"/>
      <c r="E73" s="80"/>
      <c r="F73" s="81"/>
      <c r="G73" s="82">
        <f>+SUM(G68:G71)</f>
        <v>3311312</v>
      </c>
    </row>
    <row r="74" spans="1:7">
      <c r="A74" s="2"/>
      <c r="B74" s="98"/>
      <c r="C74" s="98"/>
      <c r="D74" s="98"/>
      <c r="E74" s="98"/>
      <c r="F74" s="99"/>
      <c r="G74" s="99"/>
    </row>
    <row r="75" spans="1:7">
      <c r="A75" s="95"/>
      <c r="B75" s="100" t="s">
        <v>102</v>
      </c>
      <c r="C75" s="101"/>
      <c r="D75" s="101"/>
      <c r="E75" s="101"/>
      <c r="F75" s="101"/>
      <c r="G75" s="102">
        <f>G30+G43+G64+G73</f>
        <v>28449731</v>
      </c>
    </row>
    <row r="76" spans="1:7">
      <c r="A76" s="95"/>
      <c r="B76" s="103" t="s">
        <v>103</v>
      </c>
      <c r="C76" s="84"/>
      <c r="D76" s="84"/>
      <c r="E76" s="84"/>
      <c r="F76" s="84"/>
      <c r="G76" s="104">
        <f>G75*0.05</f>
        <v>1422486.55</v>
      </c>
    </row>
    <row r="77" spans="1:7">
      <c r="A77" s="95"/>
      <c r="B77" s="105" t="s">
        <v>104</v>
      </c>
      <c r="C77" s="83"/>
      <c r="D77" s="83"/>
      <c r="E77" s="83"/>
      <c r="F77" s="83"/>
      <c r="G77" s="106">
        <f>G76+G75</f>
        <v>29872217.550000001</v>
      </c>
    </row>
    <row r="78" spans="1:7">
      <c r="A78" s="95"/>
      <c r="B78" s="103" t="s">
        <v>105</v>
      </c>
      <c r="C78" s="84"/>
      <c r="D78" s="84"/>
      <c r="E78" s="84"/>
      <c r="F78" s="84"/>
      <c r="G78" s="104">
        <f>G12</f>
        <v>39000000</v>
      </c>
    </row>
    <row r="79" spans="1:7">
      <c r="A79" s="95"/>
      <c r="B79" s="107" t="s">
        <v>106</v>
      </c>
      <c r="C79" s="108"/>
      <c r="D79" s="108"/>
      <c r="E79" s="108"/>
      <c r="F79" s="108"/>
      <c r="G79" s="109">
        <f>G78-G77</f>
        <v>9127782.4499999993</v>
      </c>
    </row>
    <row r="80" spans="1:7">
      <c r="A80" s="95"/>
      <c r="B80" s="96" t="s">
        <v>107</v>
      </c>
      <c r="C80" s="97"/>
      <c r="D80" s="97"/>
      <c r="E80" s="97"/>
      <c r="F80" s="97"/>
      <c r="G80" s="92"/>
    </row>
    <row r="81" spans="1:7" ht="15.75" thickBot="1">
      <c r="A81" s="95"/>
      <c r="B81" s="110"/>
      <c r="C81" s="97"/>
      <c r="D81" s="97"/>
      <c r="E81" s="97"/>
      <c r="F81" s="97"/>
      <c r="G81" s="92"/>
    </row>
    <row r="82" spans="1:7">
      <c r="A82" s="95"/>
      <c r="B82" s="122" t="s">
        <v>108</v>
      </c>
      <c r="C82" s="123"/>
      <c r="D82" s="123"/>
      <c r="E82" s="123"/>
      <c r="F82" s="124"/>
      <c r="G82" s="92"/>
    </row>
    <row r="83" spans="1:7">
      <c r="A83" s="95"/>
      <c r="B83" s="125" t="s">
        <v>109</v>
      </c>
      <c r="C83" s="94"/>
      <c r="D83" s="94"/>
      <c r="E83" s="94"/>
      <c r="F83" s="126"/>
      <c r="G83" s="92"/>
    </row>
    <row r="84" spans="1:7">
      <c r="A84" s="95"/>
      <c r="B84" s="125" t="s">
        <v>110</v>
      </c>
      <c r="C84" s="94"/>
      <c r="D84" s="94"/>
      <c r="E84" s="94"/>
      <c r="F84" s="126"/>
      <c r="G84" s="92"/>
    </row>
    <row r="85" spans="1:7">
      <c r="A85" s="95"/>
      <c r="B85" s="125" t="s">
        <v>111</v>
      </c>
      <c r="C85" s="94"/>
      <c r="D85" s="94"/>
      <c r="E85" s="94"/>
      <c r="F85" s="126"/>
      <c r="G85" s="92"/>
    </row>
    <row r="86" spans="1:7">
      <c r="A86" s="95"/>
      <c r="B86" s="125" t="s">
        <v>112</v>
      </c>
      <c r="C86" s="94"/>
      <c r="D86" s="94"/>
      <c r="E86" s="94"/>
      <c r="F86" s="126"/>
      <c r="G86" s="92"/>
    </row>
    <row r="87" spans="1:7">
      <c r="A87" s="95"/>
      <c r="B87" s="125" t="s">
        <v>113</v>
      </c>
      <c r="C87" s="94"/>
      <c r="D87" s="94"/>
      <c r="E87" s="94"/>
      <c r="F87" s="126"/>
      <c r="G87" s="92"/>
    </row>
    <row r="88" spans="1:7" ht="15.75" thickBot="1">
      <c r="A88" s="95"/>
      <c r="B88" s="127" t="s">
        <v>114</v>
      </c>
      <c r="C88" s="128"/>
      <c r="D88" s="128"/>
      <c r="E88" s="128"/>
      <c r="F88" s="129"/>
      <c r="G88" s="92"/>
    </row>
    <row r="89" spans="1:7">
      <c r="A89" s="95"/>
      <c r="B89" s="120"/>
      <c r="C89" s="94"/>
      <c r="D89" s="94"/>
      <c r="E89" s="94"/>
      <c r="F89" s="94"/>
      <c r="G89" s="92"/>
    </row>
    <row r="90" spans="1:7" ht="15.75" thickBot="1">
      <c r="A90" s="95"/>
      <c r="B90" s="147" t="s">
        <v>115</v>
      </c>
      <c r="C90" s="148"/>
      <c r="D90" s="119"/>
      <c r="E90" s="86"/>
      <c r="F90" s="86"/>
      <c r="G90" s="92"/>
    </row>
    <row r="91" spans="1:7">
      <c r="A91" s="95"/>
      <c r="B91" s="112" t="s">
        <v>93</v>
      </c>
      <c r="C91" s="87" t="s">
        <v>116</v>
      </c>
      <c r="D91" s="113" t="s">
        <v>117</v>
      </c>
      <c r="E91" s="86"/>
      <c r="F91" s="86"/>
      <c r="G91" s="92"/>
    </row>
    <row r="92" spans="1:7">
      <c r="A92" s="95"/>
      <c r="B92" s="114" t="s">
        <v>118</v>
      </c>
      <c r="C92" s="88">
        <f>+G30</f>
        <v>13000000</v>
      </c>
      <c r="D92" s="115">
        <f>(C92/C98)</f>
        <v>0.65345443623443455</v>
      </c>
      <c r="E92" s="86"/>
      <c r="F92" s="86"/>
      <c r="G92" s="92"/>
    </row>
    <row r="93" spans="1:7">
      <c r="A93" s="95"/>
      <c r="B93" s="114" t="s">
        <v>119</v>
      </c>
      <c r="C93" s="88">
        <f>+G34</f>
        <v>180000</v>
      </c>
      <c r="D93" s="115">
        <v>0</v>
      </c>
      <c r="E93" s="86"/>
      <c r="F93" s="86"/>
      <c r="G93" s="92"/>
    </row>
    <row r="94" spans="1:7">
      <c r="A94" s="95"/>
      <c r="B94" s="114" t="s">
        <v>120</v>
      </c>
      <c r="C94" s="88">
        <f>+G43</f>
        <v>1348000</v>
      </c>
      <c r="D94" s="115">
        <f>(C94/C98)</f>
        <v>6.7758198464924438E-2</v>
      </c>
      <c r="E94" s="86"/>
      <c r="F94" s="86"/>
      <c r="G94" s="92"/>
    </row>
    <row r="95" spans="1:7">
      <c r="A95" s="95"/>
      <c r="B95" s="114" t="s">
        <v>63</v>
      </c>
      <c r="C95" s="88">
        <v>632473</v>
      </c>
      <c r="D95" s="115">
        <f>(C95/C98)</f>
        <v>3.1791714434500115E-2</v>
      </c>
      <c r="E95" s="86"/>
      <c r="F95" s="86"/>
      <c r="G95" s="92"/>
    </row>
    <row r="96" spans="1:7">
      <c r="A96" s="95"/>
      <c r="B96" s="114" t="s">
        <v>121</v>
      </c>
      <c r="C96" s="89">
        <f>+G73</f>
        <v>3311312</v>
      </c>
      <c r="D96" s="115">
        <f>(C96/C98)</f>
        <v>0.16644550124279367</v>
      </c>
      <c r="E96" s="91"/>
      <c r="F96" s="91"/>
      <c r="G96" s="92"/>
    </row>
    <row r="97" spans="1:7">
      <c r="A97" s="95"/>
      <c r="B97" s="114" t="s">
        <v>122</v>
      </c>
      <c r="C97" s="89">
        <f>+G76</f>
        <v>1422486.55</v>
      </c>
      <c r="D97" s="115">
        <f>(C97/C98)</f>
        <v>7.1502318967793521E-2</v>
      </c>
      <c r="E97" s="91"/>
      <c r="F97" s="91"/>
      <c r="G97" s="92"/>
    </row>
    <row r="98" spans="1:7" ht="15.75" thickBot="1">
      <c r="A98" s="95"/>
      <c r="B98" s="116" t="s">
        <v>123</v>
      </c>
      <c r="C98" s="117">
        <f>SUM(C92:C97)</f>
        <v>19894271.550000001</v>
      </c>
      <c r="D98" s="118">
        <f>SUM(D92:D97)</f>
        <v>0.9909521693444463</v>
      </c>
      <c r="E98" s="91"/>
      <c r="F98" s="91"/>
      <c r="G98" s="92"/>
    </row>
    <row r="99" spans="1:7">
      <c r="A99" s="95"/>
      <c r="B99" s="110"/>
      <c r="C99" s="97"/>
      <c r="D99" s="97"/>
      <c r="E99" s="97"/>
      <c r="F99" s="97"/>
      <c r="G99" s="92"/>
    </row>
    <row r="100" spans="1:7">
      <c r="A100" s="95"/>
      <c r="B100" s="111"/>
      <c r="C100" s="97"/>
      <c r="D100" s="97"/>
      <c r="E100" s="97"/>
      <c r="F100" s="97"/>
      <c r="G100" s="92"/>
    </row>
    <row r="101" spans="1:7" ht="15.75" thickBot="1">
      <c r="A101" s="85"/>
      <c r="B101" s="131"/>
      <c r="C101" s="132" t="s">
        <v>124</v>
      </c>
      <c r="D101" s="133"/>
      <c r="E101" s="134"/>
      <c r="F101" s="90"/>
      <c r="G101" s="92"/>
    </row>
    <row r="102" spans="1:7">
      <c r="A102" s="95"/>
      <c r="B102" s="135" t="s">
        <v>125</v>
      </c>
      <c r="C102" s="145">
        <v>5700</v>
      </c>
      <c r="D102" s="145">
        <v>6000</v>
      </c>
      <c r="E102" s="146">
        <v>6500</v>
      </c>
      <c r="F102" s="130"/>
      <c r="G102" s="93"/>
    </row>
    <row r="103" spans="1:7" ht="15.75" thickBot="1">
      <c r="A103" s="95"/>
      <c r="B103" s="116" t="s">
        <v>126</v>
      </c>
      <c r="C103" s="117">
        <f>(G77/C102)</f>
        <v>5240.7399210526319</v>
      </c>
      <c r="D103" s="117">
        <f>(G77/D102)</f>
        <v>4978.7029250000005</v>
      </c>
      <c r="E103" s="136">
        <f>(G77/E102)</f>
        <v>4595.7257769230773</v>
      </c>
      <c r="F103" s="130"/>
      <c r="G103" s="93"/>
    </row>
    <row r="104" spans="1:7">
      <c r="A104" s="95"/>
      <c r="B104" s="121" t="s">
        <v>127</v>
      </c>
      <c r="C104" s="94"/>
      <c r="D104" s="94"/>
      <c r="E104" s="94"/>
      <c r="F104" s="94"/>
      <c r="G104" s="94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4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640665-C276-4BE2-9B19-1E1E99F688E4}"/>
</file>

<file path=customXml/itemProps2.xml><?xml version="1.0" encoding="utf-8"?>
<ds:datastoreItem xmlns:ds="http://schemas.openxmlformats.org/officeDocument/2006/customXml" ds:itemID="{F99EB9FC-3B41-4477-B3E0-38DFF7E8E699}"/>
</file>

<file path=customXml/itemProps3.xml><?xml version="1.0" encoding="utf-8"?>
<ds:datastoreItem xmlns:ds="http://schemas.openxmlformats.org/officeDocument/2006/customXml" ds:itemID="{C827C4FC-6A23-4B8B-8C7A-DE48FA6C4D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2022-06-03T13:59:05Z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