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rodolfohtorresg./Desktop/Fichas ÑUBLE actualizadas Junio 2022 /Ficha Bulnes rev jun-2022/"/>
    </mc:Choice>
  </mc:AlternateContent>
  <xr:revisionPtr revIDLastSave="0" documentId="13_ncr:1_{3CD17FF6-60A0-C642-8EFA-F3C68B673907}" xr6:coauthVersionLast="47" xr6:coauthVersionMax="47" xr10:uidLastSave="{00000000-0000-0000-0000-000000000000}"/>
  <bookViews>
    <workbookView xWindow="0" yWindow="500" windowWidth="15580" windowHeight="11480" xr2:uid="{00000000-000D-0000-FFFF-FFFF00000000}"/>
  </bookViews>
  <sheets>
    <sheet name="TOMAT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3" l="1"/>
  <c r="G56" i="3"/>
  <c r="G58" i="3"/>
  <c r="G59" i="3"/>
  <c r="G49" i="3"/>
  <c r="G68" i="3"/>
  <c r="G51" i="3" l="1"/>
  <c r="G50" i="3"/>
  <c r="G27" i="3"/>
  <c r="G26" i="3" l="1"/>
  <c r="G24" i="3"/>
  <c r="G25" i="3"/>
  <c r="G23" i="3"/>
  <c r="G67" i="3" l="1"/>
  <c r="G69" i="3" s="1"/>
  <c r="C92" i="3" s="1"/>
  <c r="G60" i="3"/>
  <c r="G53" i="3"/>
  <c r="G47" i="3"/>
  <c r="G42" i="3"/>
  <c r="G40" i="3"/>
  <c r="G39" i="3"/>
  <c r="G38" i="3"/>
  <c r="G37" i="3"/>
  <c r="G33" i="3"/>
  <c r="C89" i="3" s="1"/>
  <c r="G22" i="3"/>
  <c r="G21" i="3"/>
  <c r="G12" i="3"/>
  <c r="G74" i="3" s="1"/>
  <c r="G28" i="3" l="1"/>
  <c r="C88" i="3" s="1"/>
  <c r="G43" i="3"/>
  <c r="C90" i="3" s="1"/>
  <c r="G63" i="3"/>
  <c r="C91" i="3" s="1"/>
  <c r="G71" i="3" l="1"/>
  <c r="G72" i="3" s="1"/>
  <c r="G73" i="3" l="1"/>
  <c r="E99" i="3" s="1"/>
  <c r="C93" i="3"/>
  <c r="G75" i="3" l="1"/>
  <c r="D99" i="3"/>
  <c r="C99" i="3"/>
  <c r="C94" i="3"/>
  <c r="D93" i="3" s="1"/>
  <c r="D91" i="3" l="1"/>
  <c r="D90" i="3"/>
  <c r="D92" i="3"/>
  <c r="D88" i="3"/>
  <c r="D94" i="3" l="1"/>
</calcChain>
</file>

<file path=xl/sharedStrings.xml><?xml version="1.0" encoding="utf-8"?>
<sst xmlns="http://schemas.openxmlformats.org/spreadsheetml/2006/main" count="179" uniqueCount="119">
  <si>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</si>
  <si>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</si>
  <si>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</si>
  <si>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</si>
  <si>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</si>
  <si>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</si>
  <si>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</si>
  <si>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</si>
  <si>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</si>
  <si>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</si>
  <si>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</si>
  <si>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</si>
  <si>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</si>
  <si>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</si>
  <si>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</si>
  <si>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</si>
  <si>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</si>
  <si>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</si>
  <si>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</si>
  <si>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</si>
  <si>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</si>
  <si>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</si>
  <si>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</si>
  <si>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</si>
  <si>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Riegos(11)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</si>
  <si>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</si>
  <si>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</si>
  <si>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</si>
  <si>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</si>
  <si>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</si>
  <si>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</si>
  <si>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Acarreo Insumos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</si>
  <si>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</si>
  <si>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</si>
  <si>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</si>
  <si>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</si>
  <si>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</si>
  <si>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</si>
  <si>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</si>
  <si>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</si>
  <si>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</si>
  <si>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</si>
  <si>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</si>
  <si>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</si>
  <si>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</si>
  <si>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</si>
  <si>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</si>
  <si>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</si>
  <si>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</si>
  <si>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</si>
  <si>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</si>
  <si>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</si>
  <si>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</si>
  <si>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</si>
  <si>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</si>
  <si>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</si>
  <si>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</si>
  <si>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</si>
  <si>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</si>
  <si>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</si>
  <si>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</si>
  <si>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</si>
  <si>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</si>
  <si>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</si>
  <si>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</si>
  <si>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</si>
  <si>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</si>
  <si>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</si>
  <si>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</si>
  <si>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</si>
  <si>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</si>
  <si>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Rastraje 1</t>
  </si>
  <si>
    <t>Rastraje 2</t>
  </si>
  <si>
    <t>Rastraje 3</t>
  </si>
  <si>
    <t xml:space="preserve">Traslados </t>
  </si>
  <si>
    <t>Limpias</t>
  </si>
  <si>
    <t xml:space="preserve">Noviembre </t>
  </si>
  <si>
    <t>Ñuble</t>
  </si>
  <si>
    <t>Bulnes</t>
  </si>
  <si>
    <t>Bulnes-Quillón</t>
  </si>
  <si>
    <t>plantantación</t>
  </si>
  <si>
    <t>limpia</t>
  </si>
  <si>
    <t>aplicación agriquimicos</t>
  </si>
  <si>
    <t>Araduras</t>
  </si>
  <si>
    <t>Plantas</t>
  </si>
  <si>
    <t>FUNGICIDAS</t>
  </si>
  <si>
    <t>TOMATE</t>
  </si>
  <si>
    <t>COLONO</t>
  </si>
  <si>
    <t>Enero 2022</t>
  </si>
  <si>
    <t>Octubre-Febrero</t>
  </si>
  <si>
    <t>Cosecha</t>
  </si>
  <si>
    <t>Enero-Febrero</t>
  </si>
  <si>
    <t>aplicación de fertilización</t>
  </si>
  <si>
    <t>salitre potasico</t>
  </si>
  <si>
    <t>Estracto Plus</t>
  </si>
  <si>
    <t>kilos</t>
  </si>
  <si>
    <t>Septiembre- Octubre</t>
  </si>
  <si>
    <t>Enero_Marzo</t>
  </si>
  <si>
    <t>UNIDADES</t>
  </si>
  <si>
    <t>litro</t>
  </si>
  <si>
    <t>FERTILIZANTES FOLIARES</t>
  </si>
  <si>
    <t>STIMPLX</t>
  </si>
  <si>
    <t>FOSFIMAX</t>
  </si>
  <si>
    <t>KARATE</t>
  </si>
  <si>
    <t>ENGEO (polilla)</t>
  </si>
  <si>
    <t>nitrato de calcio</t>
  </si>
  <si>
    <t>Octubre- diciembre</t>
  </si>
  <si>
    <t>embalage</t>
  </si>
  <si>
    <t>ENERO 2023</t>
  </si>
  <si>
    <t>Mezcla Hortalicera 17-20-20</t>
  </si>
  <si>
    <t>sencor 480</t>
  </si>
  <si>
    <t>Troya</t>
  </si>
  <si>
    <t>Cajones</t>
  </si>
  <si>
    <t>Cultivador/Aporca/Fertilizaciòn</t>
  </si>
  <si>
    <t>RENDIMIENTO (Kg/Há.)</t>
  </si>
  <si>
    <t>PRECIO ESPERADO ($/Kg)</t>
  </si>
  <si>
    <t>ESCENARIOS COSTO UNITARIO  ($/kg)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</si>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</sst>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b/>
      <sz val="10"/>
      <color indexed="15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7" fillId="0" borderId="0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ont="1" applyFill="1" applyBorder="1" applyAlignment="1"/>
    <xf numFmtId="167" fontId="1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7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7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7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7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0" fontId="15" fillId="2" borderId="48" xfId="0" applyFont="1" applyFill="1" applyBorder="1" applyAlignment="1"/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4" fillId="2" borderId="5" xfId="0" applyNumberFormat="1" applyFont="1" applyFill="1" applyBorder="1" applyAlignment="1"/>
    <xf numFmtId="49" fontId="4" fillId="2" borderId="54" xfId="0" applyNumberFormat="1" applyFont="1" applyFill="1" applyBorder="1" applyAlignment="1"/>
    <xf numFmtId="49" fontId="4" fillId="2" borderId="54" xfId="0" applyNumberFormat="1" applyFont="1" applyFill="1" applyBorder="1" applyAlignment="1">
      <alignment horizontal="center"/>
    </xf>
    <xf numFmtId="0" fontId="4" fillId="2" borderId="54" xfId="0" applyNumberFormat="1" applyFont="1" applyFill="1" applyBorder="1" applyAlignment="1"/>
    <xf numFmtId="3" fontId="4" fillId="2" borderId="54" xfId="0" applyNumberFormat="1" applyFont="1" applyFill="1" applyBorder="1" applyAlignment="1"/>
    <xf numFmtId="49" fontId="9" fillId="3" borderId="55" xfId="0" applyNumberFormat="1" applyFont="1" applyFill="1" applyBorder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vertical="center"/>
    </xf>
    <xf numFmtId="3" fontId="9" fillId="3" borderId="55" xfId="0" applyNumberFormat="1" applyFont="1" applyFill="1" applyBorder="1" applyAlignment="1">
      <alignment vertical="center"/>
    </xf>
    <xf numFmtId="49" fontId="4" fillId="2" borderId="53" xfId="0" applyNumberFormat="1" applyFont="1" applyFill="1" applyBorder="1" applyAlignment="1"/>
    <xf numFmtId="49" fontId="4" fillId="2" borderId="53" xfId="0" applyNumberFormat="1" applyFont="1" applyFill="1" applyBorder="1" applyAlignment="1">
      <alignment horizontal="center"/>
    </xf>
    <xf numFmtId="0" fontId="4" fillId="2" borderId="53" xfId="0" applyNumberFormat="1" applyFont="1" applyFill="1" applyBorder="1" applyAlignment="1"/>
    <xf numFmtId="3" fontId="4" fillId="2" borderId="53" xfId="0" applyNumberFormat="1" applyFont="1" applyFill="1" applyBorder="1" applyAlignment="1"/>
    <xf numFmtId="49" fontId="8" fillId="2" borderId="53" xfId="0" applyNumberFormat="1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49" fontId="8" fillId="2" borderId="54" xfId="0" applyNumberFormat="1" applyFont="1" applyFill="1" applyBorder="1" applyAlignment="1"/>
    <xf numFmtId="0" fontId="4" fillId="2" borderId="54" xfId="0" applyFont="1" applyFill="1" applyBorder="1" applyAlignment="1">
      <alignment horizontal="center"/>
    </xf>
    <xf numFmtId="0" fontId="4" fillId="2" borderId="54" xfId="0" applyFont="1" applyFill="1" applyBorder="1" applyAlignment="1"/>
    <xf numFmtId="49" fontId="2" fillId="2" borderId="57" xfId="0" applyNumberFormat="1" applyFont="1" applyFill="1" applyBorder="1" applyAlignment="1">
      <alignment horizontal="right"/>
    </xf>
    <xf numFmtId="49" fontId="8" fillId="2" borderId="57" xfId="0" applyNumberFormat="1" applyFont="1" applyFill="1" applyBorder="1" applyAlignment="1">
      <alignment horizontal="center" vertical="center" wrapText="1"/>
    </xf>
    <xf numFmtId="49" fontId="4" fillId="2" borderId="57" xfId="0" applyNumberFormat="1" applyFont="1" applyFill="1" applyBorder="1" applyAlignment="1">
      <alignment horizontal="right"/>
    </xf>
    <xf numFmtId="49" fontId="4" fillId="2" borderId="57" xfId="0" applyNumberFormat="1" applyFont="1" applyFill="1" applyBorder="1" applyAlignment="1">
      <alignment horizontal="right" wrapText="1"/>
    </xf>
    <xf numFmtId="14" fontId="4" fillId="2" borderId="57" xfId="0" applyNumberFormat="1" applyFont="1" applyFill="1" applyBorder="1" applyAlignment="1">
      <alignment horizontal="right"/>
    </xf>
    <xf numFmtId="0" fontId="0" fillId="2" borderId="58" xfId="0" applyFont="1" applyFill="1" applyBorder="1" applyAlignment="1"/>
    <xf numFmtId="0" fontId="2" fillId="2" borderId="59" xfId="0" applyFont="1" applyFill="1" applyBorder="1" applyAlignment="1">
      <alignment wrapText="1"/>
    </xf>
    <xf numFmtId="49" fontId="1" fillId="3" borderId="53" xfId="0" applyNumberFormat="1" applyFont="1" applyFill="1" applyBorder="1" applyAlignment="1">
      <alignment vertical="center" wrapText="1"/>
    </xf>
    <xf numFmtId="49" fontId="8" fillId="2" borderId="53" xfId="0" applyNumberFormat="1" applyFont="1" applyFill="1" applyBorder="1" applyAlignment="1">
      <alignment vertical="center" wrapText="1"/>
    </xf>
    <xf numFmtId="49" fontId="4" fillId="2" borderId="53" xfId="0" applyNumberFormat="1" applyFont="1" applyFill="1" applyBorder="1" applyAlignment="1">
      <alignment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 wrapText="1"/>
    </xf>
    <xf numFmtId="166" fontId="4" fillId="2" borderId="53" xfId="0" applyNumberFormat="1" applyFont="1" applyFill="1" applyBorder="1" applyAlignment="1"/>
    <xf numFmtId="49" fontId="16" fillId="10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164" fontId="2" fillId="2" borderId="53" xfId="1" applyFont="1" applyFill="1" applyBorder="1" applyAlignment="1">
      <alignment vertical="center"/>
    </xf>
    <xf numFmtId="0" fontId="20" fillId="9" borderId="40" xfId="0" applyFont="1" applyFill="1" applyBorder="1" applyAlignment="1"/>
    <xf numFmtId="0" fontId="20" fillId="7" borderId="19" xfId="0" applyFont="1" applyFill="1" applyBorder="1" applyAlignment="1"/>
    <xf numFmtId="167" fontId="21" fillId="2" borderId="19" xfId="0" applyNumberFormat="1" applyFont="1" applyFill="1" applyBorder="1" applyAlignment="1">
      <alignment vertical="center"/>
    </xf>
    <xf numFmtId="0" fontId="20" fillId="0" borderId="0" xfId="0" applyNumberFormat="1" applyFont="1" applyAlignment="1"/>
    <xf numFmtId="49" fontId="19" fillId="8" borderId="31" xfId="0" applyNumberFormat="1" applyFont="1" applyFill="1" applyBorder="1" applyAlignment="1">
      <alignment vertical="center"/>
    </xf>
    <xf numFmtId="49" fontId="19" fillId="8" borderId="20" xfId="0" applyNumberFormat="1" applyFont="1" applyFill="1" applyBorder="1" applyAlignment="1">
      <alignment vertical="center"/>
    </xf>
    <xf numFmtId="49" fontId="20" fillId="8" borderId="32" xfId="0" applyNumberFormat="1" applyFont="1" applyFill="1" applyBorder="1" applyAlignment="1"/>
    <xf numFmtId="49" fontId="19" fillId="2" borderId="33" xfId="0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>
      <alignment vertical="center"/>
    </xf>
    <xf numFmtId="9" fontId="20" fillId="2" borderId="34" xfId="0" applyNumberFormat="1" applyFont="1" applyFill="1" applyBorder="1" applyAlignment="1"/>
    <xf numFmtId="168" fontId="19" fillId="2" borderId="5" xfId="0" applyNumberFormat="1" applyFont="1" applyFill="1" applyBorder="1" applyAlignment="1">
      <alignment vertical="center"/>
    </xf>
    <xf numFmtId="0" fontId="21" fillId="7" borderId="19" xfId="0" applyFont="1" applyFill="1" applyBorder="1" applyAlignment="1">
      <alignment vertical="center"/>
    </xf>
    <xf numFmtId="49" fontId="19" fillId="8" borderId="35" xfId="0" applyNumberFormat="1" applyFont="1" applyFill="1" applyBorder="1" applyAlignment="1">
      <alignment vertical="center"/>
    </xf>
    <xf numFmtId="168" fontId="19" fillId="8" borderId="36" xfId="0" applyNumberFormat="1" applyFont="1" applyFill="1" applyBorder="1" applyAlignment="1">
      <alignment vertical="center"/>
    </xf>
    <xf numFmtId="9" fontId="19" fillId="8" borderId="37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21" fillId="2" borderId="19" xfId="0" applyFont="1" applyFill="1" applyBorder="1" applyAlignment="1">
      <alignment vertical="center"/>
    </xf>
    <xf numFmtId="0" fontId="22" fillId="2" borderId="19" xfId="0" applyFont="1" applyFill="1" applyBorder="1" applyAlignment="1">
      <alignment vertical="center"/>
    </xf>
    <xf numFmtId="0" fontId="21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21" fillId="9" borderId="19" xfId="0" applyFont="1" applyFill="1" applyBorder="1" applyAlignment="1">
      <alignment vertical="center"/>
    </xf>
    <xf numFmtId="0" fontId="21" fillId="9" borderId="49" xfId="0" applyFont="1" applyFill="1" applyBorder="1" applyAlignment="1">
      <alignment vertical="center"/>
    </xf>
    <xf numFmtId="0" fontId="21" fillId="7" borderId="18" xfId="0" applyFont="1" applyFill="1" applyBorder="1" applyAlignment="1">
      <alignment vertical="center"/>
    </xf>
    <xf numFmtId="49" fontId="19" fillId="8" borderId="50" xfId="0" applyNumberFormat="1" applyFont="1" applyFill="1" applyBorder="1" applyAlignment="1">
      <alignment vertical="center"/>
    </xf>
    <xf numFmtId="0" fontId="19" fillId="8" borderId="51" xfId="0" applyNumberFormat="1" applyFont="1" applyFill="1" applyBorder="1" applyAlignment="1">
      <alignment vertical="center"/>
    </xf>
    <xf numFmtId="0" fontId="19" fillId="8" borderId="52" xfId="0" applyNumberFormat="1" applyFont="1" applyFill="1" applyBorder="1" applyAlignment="1">
      <alignment vertical="center"/>
    </xf>
    <xf numFmtId="0" fontId="19" fillId="7" borderId="19" xfId="0" applyFont="1" applyFill="1" applyBorder="1" applyAlignment="1">
      <alignment vertical="center"/>
    </xf>
    <xf numFmtId="167" fontId="19" fillId="2" borderId="19" xfId="0" applyNumberFormat="1" applyFont="1" applyFill="1" applyBorder="1" applyAlignment="1">
      <alignment vertical="center"/>
    </xf>
    <xf numFmtId="168" fontId="19" fillId="8" borderId="37" xfId="0" applyNumberFormat="1" applyFont="1" applyFill="1" applyBorder="1" applyAlignment="1">
      <alignment vertical="center"/>
    </xf>
    <xf numFmtId="49" fontId="20" fillId="2" borderId="19" xfId="0" applyNumberFormat="1" applyFont="1" applyFill="1" applyBorder="1" applyAlignment="1">
      <alignment vertical="center"/>
    </xf>
    <xf numFmtId="0" fontId="20" fillId="2" borderId="19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8" xfId="0" applyNumberFormat="1" applyFont="1" applyFill="1" applyBorder="1" applyAlignment="1">
      <alignment vertical="center"/>
    </xf>
    <xf numFmtId="0" fontId="19" fillId="9" borderId="39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523875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5"/>
  <sheetViews>
    <sheetView showGridLines="0" tabSelected="1" topLeftCell="A60" zoomScale="130" zoomScaleNormal="130" workbookViewId="0">
      <selection activeCell="G47" sqref="G47"/>
    </sheetView>
  </sheetViews>
  <sheetFormatPr baseColWidth="10" defaultColWidth="10.83203125" defaultRowHeight="11.25" customHeight="1" x14ac:dyDescent="0.2"/>
  <cols>
    <col min="1" max="1" width="4.5" style="1" customWidth="1"/>
    <col min="2" max="2" width="21.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17"/>
      <c r="C8" s="3"/>
      <c r="D8" s="2"/>
      <c r="E8" s="3"/>
      <c r="F8" s="3"/>
      <c r="G8" s="3"/>
    </row>
    <row r="9" spans="1:7" ht="12" customHeight="1" x14ac:dyDescent="0.2">
      <c r="A9" s="62"/>
      <c r="B9" s="119" t="s">
        <v>0</v>
      </c>
      <c r="C9" s="112" t="s">
        <v>86</v>
      </c>
      <c r="D9" s="5"/>
      <c r="E9" s="166" t="s">
        <v>114</v>
      </c>
      <c r="F9" s="167"/>
      <c r="G9" s="6">
        <v>45000</v>
      </c>
    </row>
    <row r="10" spans="1:7" ht="38.25" customHeight="1" x14ac:dyDescent="0.2">
      <c r="A10" s="62"/>
      <c r="B10" s="120" t="s">
        <v>1</v>
      </c>
      <c r="C10" s="113" t="s">
        <v>87</v>
      </c>
      <c r="D10" s="7"/>
      <c r="E10" s="168" t="s">
        <v>2</v>
      </c>
      <c r="F10" s="169"/>
      <c r="G10" s="8" t="s">
        <v>108</v>
      </c>
    </row>
    <row r="11" spans="1:7" ht="18" customHeight="1" x14ac:dyDescent="0.2">
      <c r="A11" s="62"/>
      <c r="B11" s="121" t="s">
        <v>3</v>
      </c>
      <c r="C11" s="114" t="s">
        <v>4</v>
      </c>
      <c r="D11" s="7"/>
      <c r="E11" s="168" t="s">
        <v>115</v>
      </c>
      <c r="F11" s="169"/>
      <c r="G11" s="9">
        <v>400</v>
      </c>
    </row>
    <row r="12" spans="1:7" ht="11.25" customHeight="1" x14ac:dyDescent="0.2">
      <c r="A12" s="62"/>
      <c r="B12" s="121" t="s">
        <v>5</v>
      </c>
      <c r="C12" s="115" t="s">
        <v>77</v>
      </c>
      <c r="D12" s="7"/>
      <c r="E12" s="91" t="s">
        <v>6</v>
      </c>
      <c r="F12" s="92"/>
      <c r="G12" s="11">
        <f>(G9*G11)</f>
        <v>18000000</v>
      </c>
    </row>
    <row r="13" spans="1:7" ht="11.25" customHeight="1" x14ac:dyDescent="0.2">
      <c r="A13" s="62"/>
      <c r="B13" s="121" t="s">
        <v>7</v>
      </c>
      <c r="C13" s="114" t="s">
        <v>78</v>
      </c>
      <c r="D13" s="7"/>
      <c r="E13" s="168" t="s">
        <v>8</v>
      </c>
      <c r="F13" s="169"/>
      <c r="G13" s="8" t="s">
        <v>9</v>
      </c>
    </row>
    <row r="14" spans="1:7" ht="13.5" customHeight="1" x14ac:dyDescent="0.2">
      <c r="A14" s="62"/>
      <c r="B14" s="121" t="s">
        <v>10</v>
      </c>
      <c r="C14" s="114" t="s">
        <v>79</v>
      </c>
      <c r="D14" s="7"/>
      <c r="E14" s="168" t="s">
        <v>11</v>
      </c>
      <c r="F14" s="169"/>
      <c r="G14" s="8" t="s">
        <v>88</v>
      </c>
    </row>
    <row r="15" spans="1:7" ht="25.5" customHeight="1" x14ac:dyDescent="0.2">
      <c r="A15" s="62"/>
      <c r="B15" s="121" t="s">
        <v>12</v>
      </c>
      <c r="C15" s="116">
        <v>44616</v>
      </c>
      <c r="D15" s="7"/>
      <c r="E15" s="170" t="s">
        <v>13</v>
      </c>
      <c r="F15" s="171"/>
      <c r="G15" s="10" t="s">
        <v>14</v>
      </c>
    </row>
    <row r="16" spans="1:7" ht="12" customHeight="1" x14ac:dyDescent="0.2">
      <c r="A16" s="2"/>
      <c r="B16" s="118"/>
      <c r="C16" s="12"/>
      <c r="D16" s="13"/>
      <c r="E16" s="14"/>
      <c r="F16" s="14"/>
      <c r="G16" s="15"/>
    </row>
    <row r="17" spans="1:7" ht="12" customHeight="1" x14ac:dyDescent="0.2">
      <c r="A17" s="16"/>
      <c r="B17" s="162" t="s">
        <v>15</v>
      </c>
      <c r="C17" s="163"/>
      <c r="D17" s="163"/>
      <c r="E17" s="163"/>
      <c r="F17" s="163"/>
      <c r="G17" s="163"/>
    </row>
    <row r="18" spans="1:7" ht="12" customHeight="1" x14ac:dyDescent="0.2">
      <c r="A18" s="2"/>
      <c r="B18" s="17"/>
      <c r="C18" s="18"/>
      <c r="D18" s="18"/>
      <c r="E18" s="18"/>
      <c r="F18" s="19"/>
      <c r="G18" s="19"/>
    </row>
    <row r="19" spans="1:7" ht="12" customHeight="1" x14ac:dyDescent="0.2">
      <c r="A19" s="4"/>
      <c r="B19" s="20" t="s">
        <v>16</v>
      </c>
      <c r="C19" s="21"/>
      <c r="D19" s="22"/>
      <c r="E19" s="22"/>
      <c r="F19" s="22"/>
      <c r="G19" s="22"/>
    </row>
    <row r="20" spans="1:7" ht="24" customHeight="1" x14ac:dyDescent="0.2">
      <c r="A20" s="16"/>
      <c r="B20" s="23" t="s">
        <v>17</v>
      </c>
      <c r="C20" s="23" t="s">
        <v>18</v>
      </c>
      <c r="D20" s="23" t="s">
        <v>19</v>
      </c>
      <c r="E20" s="23" t="s">
        <v>20</v>
      </c>
      <c r="F20" s="23" t="s">
        <v>21</v>
      </c>
      <c r="G20" s="23" t="s">
        <v>22</v>
      </c>
    </row>
    <row r="21" spans="1:7" ht="12.75" customHeight="1" x14ac:dyDescent="0.2">
      <c r="A21" s="16"/>
      <c r="B21" s="90" t="s">
        <v>80</v>
      </c>
      <c r="C21" s="24" t="s">
        <v>23</v>
      </c>
      <c r="D21" s="25">
        <v>30</v>
      </c>
      <c r="E21" s="90" t="s">
        <v>30</v>
      </c>
      <c r="F21" s="11">
        <v>20000</v>
      </c>
      <c r="G21" s="11">
        <f t="shared" ref="G21:G27" si="0">(D21*F21)</f>
        <v>600000</v>
      </c>
    </row>
    <row r="22" spans="1:7" s="1" customFormat="1" ht="25.5" customHeight="1" x14ac:dyDescent="0.2">
      <c r="A22" s="16"/>
      <c r="B22" s="90" t="s">
        <v>81</v>
      </c>
      <c r="C22" s="24" t="s">
        <v>23</v>
      </c>
      <c r="D22" s="25">
        <v>30</v>
      </c>
      <c r="E22" s="90" t="s">
        <v>30</v>
      </c>
      <c r="F22" s="11">
        <v>20000</v>
      </c>
      <c r="G22" s="11">
        <f t="shared" si="0"/>
        <v>600000</v>
      </c>
    </row>
    <row r="23" spans="1:7" s="1" customFormat="1" ht="25.5" customHeight="1" x14ac:dyDescent="0.2">
      <c r="A23" s="16"/>
      <c r="B23" s="90" t="s">
        <v>92</v>
      </c>
      <c r="C23" s="24" t="s">
        <v>23</v>
      </c>
      <c r="D23" s="25">
        <v>4</v>
      </c>
      <c r="E23" s="90" t="s">
        <v>89</v>
      </c>
      <c r="F23" s="11">
        <v>20000</v>
      </c>
      <c r="G23" s="11">
        <f t="shared" si="0"/>
        <v>80000</v>
      </c>
    </row>
    <row r="24" spans="1:7" s="1" customFormat="1" ht="25.5" customHeight="1" x14ac:dyDescent="0.2">
      <c r="A24" s="16"/>
      <c r="B24" s="90" t="s">
        <v>82</v>
      </c>
      <c r="C24" s="24" t="s">
        <v>23</v>
      </c>
      <c r="D24" s="25">
        <v>20</v>
      </c>
      <c r="E24" s="90" t="s">
        <v>89</v>
      </c>
      <c r="F24" s="11">
        <v>20000</v>
      </c>
      <c r="G24" s="11">
        <f t="shared" si="0"/>
        <v>400000</v>
      </c>
    </row>
    <row r="25" spans="1:7" s="1" customFormat="1" ht="12.75" customHeight="1" x14ac:dyDescent="0.2">
      <c r="A25" s="16"/>
      <c r="B25" s="90" t="s">
        <v>24</v>
      </c>
      <c r="C25" s="24" t="s">
        <v>23</v>
      </c>
      <c r="D25" s="25">
        <v>12</v>
      </c>
      <c r="E25" s="90" t="s">
        <v>89</v>
      </c>
      <c r="F25" s="11">
        <v>20000</v>
      </c>
      <c r="G25" s="11">
        <f t="shared" si="0"/>
        <v>240000</v>
      </c>
    </row>
    <row r="26" spans="1:7" s="1" customFormat="1" ht="12.75" customHeight="1" x14ac:dyDescent="0.2">
      <c r="A26" s="16"/>
      <c r="B26" s="90" t="s">
        <v>90</v>
      </c>
      <c r="C26" s="24" t="s">
        <v>23</v>
      </c>
      <c r="D26" s="25">
        <v>100</v>
      </c>
      <c r="E26" s="90" t="s">
        <v>91</v>
      </c>
      <c r="F26" s="11">
        <v>20000</v>
      </c>
      <c r="G26" s="11">
        <f t="shared" si="0"/>
        <v>2000000</v>
      </c>
    </row>
    <row r="27" spans="1:7" s="1" customFormat="1" ht="12.75" customHeight="1" x14ac:dyDescent="0.2">
      <c r="A27" s="16"/>
      <c r="B27" s="107" t="s">
        <v>107</v>
      </c>
      <c r="C27" s="24" t="s">
        <v>23</v>
      </c>
      <c r="D27" s="25">
        <v>20</v>
      </c>
      <c r="E27" s="107" t="s">
        <v>91</v>
      </c>
      <c r="F27" s="11">
        <v>20000</v>
      </c>
      <c r="G27" s="11">
        <f t="shared" si="0"/>
        <v>400000</v>
      </c>
    </row>
    <row r="28" spans="1:7" s="1" customFormat="1" ht="13.5" customHeight="1" x14ac:dyDescent="0.2">
      <c r="A28" s="16"/>
      <c r="B28" s="26" t="s">
        <v>25</v>
      </c>
      <c r="C28" s="27"/>
      <c r="D28" s="27"/>
      <c r="E28" s="27"/>
      <c r="F28" s="28"/>
      <c r="G28" s="29">
        <f>SUM(G21:G27)</f>
        <v>4320000</v>
      </c>
    </row>
    <row r="29" spans="1:7" s="1" customFormat="1" ht="12" customHeight="1" x14ac:dyDescent="0.2">
      <c r="A29" s="2"/>
      <c r="B29" s="17"/>
      <c r="C29" s="19"/>
      <c r="D29" s="19"/>
      <c r="E29" s="19"/>
      <c r="F29" s="30"/>
      <c r="G29" s="30"/>
    </row>
    <row r="30" spans="1:7" s="1" customFormat="1" ht="12" customHeight="1" x14ac:dyDescent="0.2">
      <c r="A30" s="4"/>
      <c r="B30" s="31" t="s">
        <v>26</v>
      </c>
      <c r="C30" s="32"/>
      <c r="D30" s="33"/>
      <c r="E30" s="33"/>
      <c r="F30" s="34"/>
      <c r="G30" s="34"/>
    </row>
    <row r="31" spans="1:7" s="1" customFormat="1" ht="24" customHeight="1" x14ac:dyDescent="0.2">
      <c r="A31" s="4"/>
      <c r="B31" s="35" t="s">
        <v>17</v>
      </c>
      <c r="C31" s="36" t="s">
        <v>18</v>
      </c>
      <c r="D31" s="36" t="s">
        <v>19</v>
      </c>
      <c r="E31" s="35" t="s">
        <v>20</v>
      </c>
      <c r="F31" s="36" t="s">
        <v>21</v>
      </c>
      <c r="G31" s="35" t="s">
        <v>22</v>
      </c>
    </row>
    <row r="32" spans="1:7" s="1" customFormat="1" ht="12" customHeight="1" x14ac:dyDescent="0.2">
      <c r="A32" s="4"/>
      <c r="B32" s="37" t="s">
        <v>75</v>
      </c>
      <c r="C32" s="38" t="s">
        <v>70</v>
      </c>
      <c r="D32" s="38">
        <v>1</v>
      </c>
      <c r="E32" s="38" t="s">
        <v>76</v>
      </c>
      <c r="F32" s="88">
        <v>20000</v>
      </c>
      <c r="G32" s="88">
        <v>15000</v>
      </c>
    </row>
    <row r="33" spans="1:11" s="1" customFormat="1" ht="12" customHeight="1" x14ac:dyDescent="0.2">
      <c r="A33" s="4"/>
      <c r="B33" s="39" t="s">
        <v>27</v>
      </c>
      <c r="C33" s="40"/>
      <c r="D33" s="40"/>
      <c r="E33" s="40"/>
      <c r="F33" s="41"/>
      <c r="G33" s="89">
        <f>SUM(G32)</f>
        <v>15000</v>
      </c>
    </row>
    <row r="34" spans="1:11" s="1" customFormat="1" ht="12" customHeight="1" x14ac:dyDescent="0.2">
      <c r="A34" s="2"/>
      <c r="B34" s="42"/>
      <c r="C34" s="43"/>
      <c r="D34" s="43"/>
      <c r="E34" s="43"/>
      <c r="F34" s="44"/>
      <c r="G34" s="44"/>
    </row>
    <row r="35" spans="1:11" s="1" customFormat="1" ht="12" customHeight="1" x14ac:dyDescent="0.2">
      <c r="A35" s="4"/>
      <c r="B35" s="31" t="s">
        <v>28</v>
      </c>
      <c r="C35" s="32"/>
      <c r="D35" s="33"/>
      <c r="E35" s="33"/>
      <c r="F35" s="34"/>
      <c r="G35" s="34"/>
    </row>
    <row r="36" spans="1:11" s="1" customFormat="1" ht="24" customHeight="1" x14ac:dyDescent="0.2">
      <c r="A36" s="4"/>
      <c r="B36" s="45" t="s">
        <v>17</v>
      </c>
      <c r="C36" s="45" t="s">
        <v>18</v>
      </c>
      <c r="D36" s="45" t="s">
        <v>19</v>
      </c>
      <c r="E36" s="45" t="s">
        <v>20</v>
      </c>
      <c r="F36" s="46" t="s">
        <v>21</v>
      </c>
      <c r="G36" s="45" t="s">
        <v>22</v>
      </c>
    </row>
    <row r="37" spans="1:11" s="1" customFormat="1" ht="12.75" customHeight="1" x14ac:dyDescent="0.2">
      <c r="A37" s="16"/>
      <c r="B37" s="90" t="s">
        <v>83</v>
      </c>
      <c r="C37" s="24" t="s">
        <v>29</v>
      </c>
      <c r="D37" s="25">
        <v>0.125</v>
      </c>
      <c r="E37" s="24" t="s">
        <v>96</v>
      </c>
      <c r="F37" s="11">
        <v>360000</v>
      </c>
      <c r="G37" s="11">
        <f t="shared" ref="G37:G42" si="1">(D37*F37)</f>
        <v>45000</v>
      </c>
    </row>
    <row r="38" spans="1:11" s="1" customFormat="1" ht="12.75" customHeight="1" x14ac:dyDescent="0.2">
      <c r="A38" s="16"/>
      <c r="B38" s="90" t="s">
        <v>71</v>
      </c>
      <c r="C38" s="24" t="s">
        <v>29</v>
      </c>
      <c r="D38" s="25">
        <v>0.125</v>
      </c>
      <c r="E38" s="24" t="s">
        <v>96</v>
      </c>
      <c r="F38" s="11">
        <v>280000</v>
      </c>
      <c r="G38" s="11">
        <f t="shared" si="1"/>
        <v>35000</v>
      </c>
    </row>
    <row r="39" spans="1:11" s="1" customFormat="1" ht="12.75" customHeight="1" x14ac:dyDescent="0.2">
      <c r="A39" s="16"/>
      <c r="B39" s="90" t="s">
        <v>72</v>
      </c>
      <c r="C39" s="24" t="s">
        <v>29</v>
      </c>
      <c r="D39" s="25">
        <v>0.125</v>
      </c>
      <c r="E39" s="24" t="s">
        <v>96</v>
      </c>
      <c r="F39" s="11">
        <v>280000</v>
      </c>
      <c r="G39" s="11">
        <f t="shared" si="1"/>
        <v>35000</v>
      </c>
    </row>
    <row r="40" spans="1:11" s="1" customFormat="1" ht="12.75" customHeight="1" x14ac:dyDescent="0.2">
      <c r="A40" s="16"/>
      <c r="B40" s="90" t="s">
        <v>73</v>
      </c>
      <c r="C40" s="24" t="s">
        <v>29</v>
      </c>
      <c r="D40" s="25">
        <v>0.125</v>
      </c>
      <c r="E40" s="24" t="s">
        <v>96</v>
      </c>
      <c r="F40" s="11">
        <v>280000</v>
      </c>
      <c r="G40" s="11">
        <f t="shared" si="1"/>
        <v>35000</v>
      </c>
    </row>
    <row r="41" spans="1:11" s="1" customFormat="1" ht="12.75" customHeight="1" x14ac:dyDescent="0.2">
      <c r="A41" s="16"/>
      <c r="B41" s="90" t="s">
        <v>31</v>
      </c>
      <c r="C41" s="24" t="s">
        <v>29</v>
      </c>
      <c r="D41" s="25">
        <v>0.125</v>
      </c>
      <c r="E41" s="24" t="s">
        <v>96</v>
      </c>
      <c r="F41" s="11">
        <v>400000</v>
      </c>
      <c r="G41" s="11">
        <v>50000</v>
      </c>
    </row>
    <row r="42" spans="1:11" s="1" customFormat="1" ht="25.5" customHeight="1" x14ac:dyDescent="0.2">
      <c r="A42" s="16"/>
      <c r="B42" s="90" t="s">
        <v>113</v>
      </c>
      <c r="C42" s="24" t="s">
        <v>29</v>
      </c>
      <c r="D42" s="25">
        <v>0.125</v>
      </c>
      <c r="E42" s="24" t="s">
        <v>32</v>
      </c>
      <c r="F42" s="11">
        <v>400000</v>
      </c>
      <c r="G42" s="11">
        <f t="shared" si="1"/>
        <v>50000</v>
      </c>
    </row>
    <row r="43" spans="1:11" s="1" customFormat="1" ht="12.75" customHeight="1" x14ac:dyDescent="0.2">
      <c r="A43" s="4"/>
      <c r="B43" s="47" t="s">
        <v>33</v>
      </c>
      <c r="C43" s="48"/>
      <c r="D43" s="48"/>
      <c r="E43" s="48"/>
      <c r="F43" s="49"/>
      <c r="G43" s="50">
        <f>SUM(G37:G42)</f>
        <v>250000</v>
      </c>
    </row>
    <row r="44" spans="1:11" s="1" customFormat="1" ht="12" customHeight="1" x14ac:dyDescent="0.2">
      <c r="A44" s="2"/>
      <c r="B44" s="42"/>
      <c r="C44" s="43"/>
      <c r="D44" s="43"/>
      <c r="E44" s="43"/>
      <c r="F44" s="44"/>
      <c r="G44" s="44"/>
    </row>
    <row r="45" spans="1:11" s="1" customFormat="1" ht="12" customHeight="1" x14ac:dyDescent="0.2">
      <c r="A45" s="4"/>
      <c r="B45" s="31" t="s">
        <v>34</v>
      </c>
      <c r="C45" s="32"/>
      <c r="D45" s="33"/>
      <c r="E45" s="33"/>
      <c r="F45" s="34"/>
      <c r="G45" s="34"/>
    </row>
    <row r="46" spans="1:11" s="1" customFormat="1" ht="24" customHeight="1" x14ac:dyDescent="0.2">
      <c r="A46" s="4"/>
      <c r="B46" s="46" t="s">
        <v>35</v>
      </c>
      <c r="C46" s="46" t="s">
        <v>36</v>
      </c>
      <c r="D46" s="46" t="s">
        <v>37</v>
      </c>
      <c r="E46" s="46" t="s">
        <v>20</v>
      </c>
      <c r="F46" s="46" t="s">
        <v>21</v>
      </c>
      <c r="G46" s="46" t="s">
        <v>22</v>
      </c>
      <c r="K46" s="87"/>
    </row>
    <row r="47" spans="1:11" s="1" customFormat="1" ht="12.75" customHeight="1" x14ac:dyDescent="0.2">
      <c r="A47" s="16"/>
      <c r="B47" s="91" t="s">
        <v>84</v>
      </c>
      <c r="C47" s="51" t="s">
        <v>98</v>
      </c>
      <c r="D47" s="52">
        <v>10000</v>
      </c>
      <c r="E47" s="51" t="s">
        <v>30</v>
      </c>
      <c r="F47" s="53">
        <v>200</v>
      </c>
      <c r="G47" s="53">
        <f>(D47*F47)</f>
        <v>2000000</v>
      </c>
    </row>
    <row r="48" spans="1:11" s="1" customFormat="1" ht="12.75" customHeight="1" x14ac:dyDescent="0.2">
      <c r="A48" s="16"/>
      <c r="B48" s="54" t="s">
        <v>38</v>
      </c>
      <c r="C48" s="55"/>
      <c r="D48" s="92"/>
      <c r="E48" s="55"/>
      <c r="F48" s="53"/>
      <c r="G48" s="53"/>
    </row>
    <row r="49" spans="1:7" s="1" customFormat="1" ht="12.75" customHeight="1" x14ac:dyDescent="0.2">
      <c r="A49" s="16"/>
      <c r="B49" s="91" t="s">
        <v>109</v>
      </c>
      <c r="C49" s="51" t="s">
        <v>39</v>
      </c>
      <c r="D49" s="52">
        <v>600</v>
      </c>
      <c r="E49" s="51" t="s">
        <v>30</v>
      </c>
      <c r="F49" s="53">
        <v>1380</v>
      </c>
      <c r="G49" s="53">
        <f>D49*F49</f>
        <v>828000</v>
      </c>
    </row>
    <row r="50" spans="1:7" s="1" customFormat="1" ht="12.75" customHeight="1" x14ac:dyDescent="0.2">
      <c r="A50" s="16"/>
      <c r="B50" s="93" t="s">
        <v>93</v>
      </c>
      <c r="C50" s="51" t="s">
        <v>39</v>
      </c>
      <c r="D50" s="52">
        <v>400</v>
      </c>
      <c r="E50" s="51" t="s">
        <v>30</v>
      </c>
      <c r="F50" s="53">
        <v>1520</v>
      </c>
      <c r="G50" s="53">
        <f>+D50*F50</f>
        <v>608000</v>
      </c>
    </row>
    <row r="51" spans="1:7" s="1" customFormat="1" ht="12.75" customHeight="1" x14ac:dyDescent="0.2">
      <c r="A51" s="16"/>
      <c r="B51" s="108" t="s">
        <v>105</v>
      </c>
      <c r="C51" s="51" t="s">
        <v>39</v>
      </c>
      <c r="D51" s="52">
        <v>300</v>
      </c>
      <c r="E51" s="51" t="s">
        <v>30</v>
      </c>
      <c r="F51" s="53">
        <v>1200</v>
      </c>
      <c r="G51" s="53">
        <f>+D51*F51</f>
        <v>360000</v>
      </c>
    </row>
    <row r="52" spans="1:7" s="1" customFormat="1" ht="12.75" customHeight="1" x14ac:dyDescent="0.2">
      <c r="A52" s="16"/>
      <c r="B52" s="54" t="s">
        <v>40</v>
      </c>
      <c r="C52" s="55"/>
      <c r="D52" s="92"/>
      <c r="E52" s="55"/>
      <c r="F52" s="53"/>
      <c r="G52" s="53"/>
    </row>
    <row r="53" spans="1:7" s="1" customFormat="1" ht="12.75" customHeight="1" x14ac:dyDescent="0.2">
      <c r="A53" s="16"/>
      <c r="B53" s="91" t="s">
        <v>110</v>
      </c>
      <c r="C53" s="51" t="s">
        <v>41</v>
      </c>
      <c r="D53" s="52">
        <v>4</v>
      </c>
      <c r="E53" s="51" t="s">
        <v>30</v>
      </c>
      <c r="F53" s="53">
        <v>12000</v>
      </c>
      <c r="G53" s="53">
        <f>(D53*F53)</f>
        <v>48000</v>
      </c>
    </row>
    <row r="54" spans="1:7" s="1" customFormat="1" ht="12.75" customHeight="1" x14ac:dyDescent="0.2">
      <c r="A54" s="16"/>
      <c r="B54" s="54" t="s">
        <v>100</v>
      </c>
      <c r="C54" s="51"/>
      <c r="D54" s="52"/>
      <c r="E54" s="51"/>
      <c r="F54" s="53"/>
      <c r="G54" s="53"/>
    </row>
    <row r="55" spans="1:7" s="1" customFormat="1" ht="12.75" customHeight="1" x14ac:dyDescent="0.2">
      <c r="A55" s="16"/>
      <c r="B55" s="108" t="s">
        <v>102</v>
      </c>
      <c r="C55" s="51" t="s">
        <v>99</v>
      </c>
      <c r="D55" s="52">
        <v>1</v>
      </c>
      <c r="E55" s="51" t="s">
        <v>106</v>
      </c>
      <c r="F55" s="53">
        <v>15000</v>
      </c>
      <c r="G55" s="53">
        <f t="shared" ref="G54:G56" si="2">(D55*F55)</f>
        <v>15000</v>
      </c>
    </row>
    <row r="56" spans="1:7" s="1" customFormat="1" ht="12.75" customHeight="1" x14ac:dyDescent="0.2">
      <c r="A56" s="16"/>
      <c r="B56" s="91" t="s">
        <v>101</v>
      </c>
      <c r="C56" s="51" t="s">
        <v>99</v>
      </c>
      <c r="D56" s="52">
        <v>1</v>
      </c>
      <c r="E56" s="51" t="s">
        <v>106</v>
      </c>
      <c r="F56" s="53">
        <v>18000</v>
      </c>
      <c r="G56" s="53">
        <f t="shared" si="2"/>
        <v>18000</v>
      </c>
    </row>
    <row r="57" spans="1:7" s="1" customFormat="1" ht="12.75" customHeight="1" x14ac:dyDescent="0.2">
      <c r="A57" s="16"/>
      <c r="B57" s="54" t="s">
        <v>42</v>
      </c>
      <c r="C57" s="55"/>
      <c r="D57" s="92"/>
      <c r="E57" s="51"/>
      <c r="F57" s="53"/>
      <c r="G57" s="53"/>
    </row>
    <row r="58" spans="1:7" s="1" customFormat="1" ht="12.75" customHeight="1" x14ac:dyDescent="0.2">
      <c r="A58" s="16"/>
      <c r="B58" s="109" t="s">
        <v>104</v>
      </c>
      <c r="C58" s="110" t="s">
        <v>99</v>
      </c>
      <c r="D58" s="111">
        <v>1</v>
      </c>
      <c r="E58" s="51" t="s">
        <v>106</v>
      </c>
      <c r="F58" s="97">
        <v>90000</v>
      </c>
      <c r="G58" s="97">
        <f>(D58*F58)</f>
        <v>90000</v>
      </c>
    </row>
    <row r="59" spans="1:7" s="1" customFormat="1" ht="12.75" customHeight="1" x14ac:dyDescent="0.2">
      <c r="A59" s="16"/>
      <c r="B59" s="109" t="s">
        <v>103</v>
      </c>
      <c r="C59" s="110" t="s">
        <v>99</v>
      </c>
      <c r="D59" s="111">
        <v>1</v>
      </c>
      <c r="E59" s="51" t="s">
        <v>106</v>
      </c>
      <c r="F59" s="97">
        <v>52000</v>
      </c>
      <c r="G59" s="97">
        <f>(D59*F59)</f>
        <v>52000</v>
      </c>
    </row>
    <row r="60" spans="1:7" s="1" customFormat="1" ht="12.75" customHeight="1" x14ac:dyDescent="0.2">
      <c r="A60" s="16"/>
      <c r="B60" s="94" t="s">
        <v>111</v>
      </c>
      <c r="C60" s="95" t="s">
        <v>41</v>
      </c>
      <c r="D60" s="96">
        <v>4</v>
      </c>
      <c r="E60" s="95" t="s">
        <v>30</v>
      </c>
      <c r="F60" s="97">
        <v>20000</v>
      </c>
      <c r="G60" s="97">
        <f>(D60*F60)</f>
        <v>80000</v>
      </c>
    </row>
    <row r="61" spans="1:7" s="1" customFormat="1" ht="12.75" customHeight="1" x14ac:dyDescent="0.2">
      <c r="A61" s="62"/>
      <c r="B61" s="106" t="s">
        <v>85</v>
      </c>
      <c r="C61" s="103"/>
      <c r="D61" s="104"/>
      <c r="E61" s="103"/>
      <c r="F61" s="105"/>
      <c r="G61" s="105"/>
    </row>
    <row r="62" spans="1:7" s="1" customFormat="1" ht="12.75" customHeight="1" x14ac:dyDescent="0.2">
      <c r="A62" s="62"/>
      <c r="B62" s="102" t="s">
        <v>94</v>
      </c>
      <c r="C62" s="103" t="s">
        <v>95</v>
      </c>
      <c r="D62" s="104">
        <v>2</v>
      </c>
      <c r="E62" s="103" t="s">
        <v>30</v>
      </c>
      <c r="F62" s="105">
        <v>73000</v>
      </c>
      <c r="G62" s="105">
        <v>55000</v>
      </c>
    </row>
    <row r="63" spans="1:7" s="1" customFormat="1" ht="13.5" customHeight="1" x14ac:dyDescent="0.2">
      <c r="A63" s="4"/>
      <c r="B63" s="98" t="s">
        <v>43</v>
      </c>
      <c r="C63" s="99"/>
      <c r="D63" s="99"/>
      <c r="E63" s="99"/>
      <c r="F63" s="100"/>
      <c r="G63" s="101">
        <f>SUM(G47:G60)</f>
        <v>4099000</v>
      </c>
    </row>
    <row r="64" spans="1:7" s="1" customFormat="1" ht="12" customHeight="1" x14ac:dyDescent="0.2">
      <c r="A64" s="2"/>
      <c r="B64" s="42"/>
      <c r="C64" s="43"/>
      <c r="D64" s="43"/>
      <c r="E64" s="56"/>
      <c r="F64" s="44"/>
      <c r="G64" s="44"/>
    </row>
    <row r="65" spans="1:7" s="1" customFormat="1" ht="12" customHeight="1" x14ac:dyDescent="0.2">
      <c r="A65" s="4"/>
      <c r="B65" s="31" t="s">
        <v>44</v>
      </c>
      <c r="C65" s="32"/>
      <c r="D65" s="33"/>
      <c r="E65" s="33"/>
      <c r="F65" s="34"/>
      <c r="G65" s="34"/>
    </row>
    <row r="66" spans="1:7" s="1" customFormat="1" ht="24" customHeight="1" x14ac:dyDescent="0.2">
      <c r="A66" s="4"/>
      <c r="B66" s="122" t="s">
        <v>45</v>
      </c>
      <c r="C66" s="123" t="s">
        <v>36</v>
      </c>
      <c r="D66" s="123" t="s">
        <v>37</v>
      </c>
      <c r="E66" s="122" t="s">
        <v>20</v>
      </c>
      <c r="F66" s="123" t="s">
        <v>21</v>
      </c>
      <c r="G66" s="122" t="s">
        <v>22</v>
      </c>
    </row>
    <row r="67" spans="1:7" s="1" customFormat="1" ht="12.75" customHeight="1" x14ac:dyDescent="0.2">
      <c r="A67" s="62"/>
      <c r="B67" s="124" t="s">
        <v>74</v>
      </c>
      <c r="C67" s="103" t="s">
        <v>39</v>
      </c>
      <c r="D67" s="105">
        <v>30</v>
      </c>
      <c r="E67" s="125" t="s">
        <v>97</v>
      </c>
      <c r="F67" s="126">
        <v>50000</v>
      </c>
      <c r="G67" s="105">
        <f>(D67*F67)</f>
        <v>1500000</v>
      </c>
    </row>
    <row r="68" spans="1:7" s="1" customFormat="1" ht="12.75" customHeight="1" x14ac:dyDescent="0.2">
      <c r="A68" s="62"/>
      <c r="B68" s="127" t="s">
        <v>112</v>
      </c>
      <c r="C68" s="128" t="s">
        <v>18</v>
      </c>
      <c r="D68" s="128">
        <v>4500</v>
      </c>
      <c r="E68" s="128" t="s">
        <v>97</v>
      </c>
      <c r="F68" s="129">
        <v>500</v>
      </c>
      <c r="G68" s="130">
        <f>+D68*F68</f>
        <v>2250000</v>
      </c>
    </row>
    <row r="69" spans="1:7" s="1" customFormat="1" ht="13.5" customHeight="1" x14ac:dyDescent="0.2">
      <c r="A69" s="4"/>
      <c r="B69" s="98" t="s">
        <v>46</v>
      </c>
      <c r="C69" s="99"/>
      <c r="D69" s="99"/>
      <c r="E69" s="99"/>
      <c r="F69" s="100"/>
      <c r="G69" s="101">
        <f>SUM(G67:G68)</f>
        <v>3750000</v>
      </c>
    </row>
    <row r="70" spans="1:7" s="1" customFormat="1" ht="12" customHeight="1" x14ac:dyDescent="0.2">
      <c r="A70" s="2"/>
      <c r="B70" s="65"/>
      <c r="C70" s="65"/>
      <c r="D70" s="65"/>
      <c r="E70" s="65"/>
      <c r="F70" s="66"/>
      <c r="G70" s="66"/>
    </row>
    <row r="71" spans="1:7" s="1" customFormat="1" ht="12" customHeight="1" x14ac:dyDescent="0.2">
      <c r="A71" s="62"/>
      <c r="B71" s="67" t="s">
        <v>47</v>
      </c>
      <c r="C71" s="68"/>
      <c r="D71" s="68"/>
      <c r="E71" s="68"/>
      <c r="F71" s="68"/>
      <c r="G71" s="69">
        <f>G28+G33+G43+G63+G69</f>
        <v>12434000</v>
      </c>
    </row>
    <row r="72" spans="1:7" s="1" customFormat="1" ht="12" customHeight="1" x14ac:dyDescent="0.2">
      <c r="A72" s="62"/>
      <c r="B72" s="70" t="s">
        <v>48</v>
      </c>
      <c r="C72" s="58"/>
      <c r="D72" s="58"/>
      <c r="E72" s="58"/>
      <c r="F72" s="58"/>
      <c r="G72" s="71">
        <f>G71*0.05</f>
        <v>621700</v>
      </c>
    </row>
    <row r="73" spans="1:7" s="1" customFormat="1" ht="12" customHeight="1" x14ac:dyDescent="0.2">
      <c r="A73" s="62"/>
      <c r="B73" s="72" t="s">
        <v>49</v>
      </c>
      <c r="C73" s="57"/>
      <c r="D73" s="57"/>
      <c r="E73" s="57"/>
      <c r="F73" s="57"/>
      <c r="G73" s="73">
        <f>G72+G71</f>
        <v>13055700</v>
      </c>
    </row>
    <row r="74" spans="1:7" s="1" customFormat="1" ht="12" customHeight="1" x14ac:dyDescent="0.2">
      <c r="A74" s="62"/>
      <c r="B74" s="70" t="s">
        <v>50</v>
      </c>
      <c r="C74" s="58"/>
      <c r="D74" s="58"/>
      <c r="E74" s="58"/>
      <c r="F74" s="58"/>
      <c r="G74" s="71">
        <f>G12</f>
        <v>18000000</v>
      </c>
    </row>
    <row r="75" spans="1:7" s="1" customFormat="1" ht="12" customHeight="1" x14ac:dyDescent="0.2">
      <c r="A75" s="62"/>
      <c r="B75" s="74" t="s">
        <v>51</v>
      </c>
      <c r="C75" s="75"/>
      <c r="D75" s="75"/>
      <c r="E75" s="75"/>
      <c r="F75" s="75"/>
      <c r="G75" s="76">
        <f>G74-G73</f>
        <v>4944300</v>
      </c>
    </row>
    <row r="76" spans="1:7" s="1" customFormat="1" ht="12" customHeight="1" x14ac:dyDescent="0.2">
      <c r="A76" s="62"/>
      <c r="B76" s="63" t="s">
        <v>52</v>
      </c>
      <c r="C76" s="64"/>
      <c r="D76" s="64"/>
      <c r="E76" s="64"/>
      <c r="F76" s="64"/>
      <c r="G76" s="60"/>
    </row>
    <row r="77" spans="1:7" s="1" customFormat="1" ht="12.75" customHeight="1" thickBot="1" x14ac:dyDescent="0.25">
      <c r="A77" s="62"/>
      <c r="B77" s="77"/>
      <c r="C77" s="64"/>
      <c r="D77" s="64"/>
      <c r="E77" s="64"/>
      <c r="F77" s="64"/>
      <c r="G77" s="60"/>
    </row>
    <row r="78" spans="1:7" s="1" customFormat="1" ht="12" customHeight="1" x14ac:dyDescent="0.2">
      <c r="A78" s="62"/>
      <c r="B78" s="79" t="s">
        <v>53</v>
      </c>
      <c r="C78" s="80"/>
      <c r="D78" s="80"/>
      <c r="E78" s="80"/>
      <c r="F78" s="81"/>
      <c r="G78" s="60"/>
    </row>
    <row r="79" spans="1:7" s="1" customFormat="1" ht="12" customHeight="1" x14ac:dyDescent="0.2">
      <c r="A79" s="62"/>
      <c r="B79" s="82" t="s">
        <v>54</v>
      </c>
      <c r="C79" s="61"/>
      <c r="D79" s="61"/>
      <c r="E79" s="61"/>
      <c r="F79" s="83"/>
      <c r="G79" s="60"/>
    </row>
    <row r="80" spans="1:7" s="1" customFormat="1" ht="12" customHeight="1" x14ac:dyDescent="0.2">
      <c r="A80" s="62"/>
      <c r="B80" s="82" t="s">
        <v>55</v>
      </c>
      <c r="C80" s="61"/>
      <c r="D80" s="61"/>
      <c r="E80" s="61"/>
      <c r="F80" s="83"/>
      <c r="G80" s="60"/>
    </row>
    <row r="81" spans="1:9" s="1" customFormat="1" ht="12" customHeight="1" x14ac:dyDescent="0.2">
      <c r="A81" s="62"/>
      <c r="B81" s="82" t="s">
        <v>56</v>
      </c>
      <c r="C81" s="61"/>
      <c r="D81" s="61"/>
      <c r="E81" s="61"/>
      <c r="F81" s="83"/>
      <c r="G81" s="60"/>
    </row>
    <row r="82" spans="1:9" s="1" customFormat="1" ht="12" customHeight="1" x14ac:dyDescent="0.2">
      <c r="A82" s="62"/>
      <c r="B82" s="82" t="s">
        <v>57</v>
      </c>
      <c r="C82" s="61"/>
      <c r="D82" s="61"/>
      <c r="E82" s="61"/>
      <c r="F82" s="83"/>
      <c r="G82" s="60"/>
    </row>
    <row r="83" spans="1:9" s="1" customFormat="1" ht="12" customHeight="1" x14ac:dyDescent="0.2">
      <c r="A83" s="62"/>
      <c r="B83" s="82" t="s">
        <v>58</v>
      </c>
      <c r="C83" s="61"/>
      <c r="D83" s="61"/>
      <c r="E83" s="61"/>
      <c r="F83" s="83"/>
      <c r="G83" s="60"/>
    </row>
    <row r="84" spans="1:9" s="1" customFormat="1" ht="12.75" customHeight="1" thickBot="1" x14ac:dyDescent="0.25">
      <c r="A84" s="62"/>
      <c r="B84" s="84" t="s">
        <v>59</v>
      </c>
      <c r="C84" s="85"/>
      <c r="D84" s="85"/>
      <c r="E84" s="85"/>
      <c r="F84" s="86"/>
      <c r="G84" s="60"/>
    </row>
    <row r="85" spans="1:9" s="1" customFormat="1" ht="12.75" customHeight="1" x14ac:dyDescent="0.2">
      <c r="A85" s="62"/>
      <c r="B85" s="78"/>
      <c r="C85" s="61"/>
      <c r="D85" s="61"/>
      <c r="E85" s="61"/>
      <c r="F85" s="61"/>
      <c r="G85" s="60"/>
    </row>
    <row r="86" spans="1:9" s="1" customFormat="1" ht="15" customHeight="1" thickBot="1" x14ac:dyDescent="0.25">
      <c r="A86" s="62"/>
      <c r="B86" s="164" t="s">
        <v>60</v>
      </c>
      <c r="C86" s="165"/>
      <c r="D86" s="131"/>
      <c r="E86" s="132"/>
      <c r="F86" s="132"/>
      <c r="G86" s="133"/>
      <c r="H86" s="134"/>
      <c r="I86" s="134"/>
    </row>
    <row r="87" spans="1:9" s="1" customFormat="1" ht="12" customHeight="1" x14ac:dyDescent="0.2">
      <c r="A87" s="62"/>
      <c r="B87" s="135" t="s">
        <v>45</v>
      </c>
      <c r="C87" s="136" t="s">
        <v>61</v>
      </c>
      <c r="D87" s="137" t="s">
        <v>62</v>
      </c>
      <c r="E87" s="132"/>
      <c r="F87" s="132"/>
      <c r="G87" s="133"/>
      <c r="H87" s="134"/>
      <c r="I87" s="134"/>
    </row>
    <row r="88" spans="1:9" s="1" customFormat="1" ht="12" customHeight="1" x14ac:dyDescent="0.2">
      <c r="A88" s="62"/>
      <c r="B88" s="138" t="s">
        <v>63</v>
      </c>
      <c r="C88" s="139">
        <f>G28</f>
        <v>4320000</v>
      </c>
      <c r="D88" s="140">
        <f>(C88/C94)</f>
        <v>0.33088995611112387</v>
      </c>
      <c r="E88" s="132"/>
      <c r="F88" s="132"/>
      <c r="G88" s="133"/>
      <c r="H88" s="134"/>
      <c r="I88" s="134"/>
    </row>
    <row r="89" spans="1:9" s="1" customFormat="1" ht="12" customHeight="1" x14ac:dyDescent="0.2">
      <c r="A89" s="62"/>
      <c r="B89" s="138" t="s">
        <v>64</v>
      </c>
      <c r="C89" s="139">
        <f>G33</f>
        <v>15000</v>
      </c>
      <c r="D89" s="140">
        <v>0</v>
      </c>
      <c r="E89" s="132"/>
      <c r="F89" s="132"/>
      <c r="G89" s="133"/>
      <c r="H89" s="134"/>
      <c r="I89" s="134"/>
    </row>
    <row r="90" spans="1:9" s="1" customFormat="1" ht="12" customHeight="1" x14ac:dyDescent="0.2">
      <c r="A90" s="62"/>
      <c r="B90" s="138" t="s">
        <v>65</v>
      </c>
      <c r="C90" s="139">
        <f>G43</f>
        <v>250000</v>
      </c>
      <c r="D90" s="140">
        <f>(C90/C94)</f>
        <v>1.9148724311986335E-2</v>
      </c>
      <c r="E90" s="132"/>
      <c r="F90" s="132"/>
      <c r="G90" s="133"/>
      <c r="H90" s="134"/>
      <c r="I90" s="134"/>
    </row>
    <row r="91" spans="1:9" s="1" customFormat="1" ht="12" customHeight="1" x14ac:dyDescent="0.2">
      <c r="A91" s="62"/>
      <c r="B91" s="138" t="s">
        <v>35</v>
      </c>
      <c r="C91" s="139">
        <f>G63</f>
        <v>4099000</v>
      </c>
      <c r="D91" s="140">
        <f>(C91/C94)</f>
        <v>0.31396248381932795</v>
      </c>
      <c r="E91" s="132"/>
      <c r="F91" s="132"/>
      <c r="G91" s="133"/>
      <c r="H91" s="134"/>
      <c r="I91" s="134"/>
    </row>
    <row r="92" spans="1:9" s="1" customFormat="1" ht="12" customHeight="1" x14ac:dyDescent="0.2">
      <c r="A92" s="62"/>
      <c r="B92" s="138" t="s">
        <v>66</v>
      </c>
      <c r="C92" s="141">
        <f>G69</f>
        <v>3750000</v>
      </c>
      <c r="D92" s="140">
        <f>(C92/C94)</f>
        <v>0.28723086467979503</v>
      </c>
      <c r="E92" s="142"/>
      <c r="F92" s="142"/>
      <c r="G92" s="133"/>
      <c r="H92" s="134"/>
      <c r="I92" s="134"/>
    </row>
    <row r="93" spans="1:9" s="1" customFormat="1" ht="12" customHeight="1" x14ac:dyDescent="0.2">
      <c r="A93" s="62"/>
      <c r="B93" s="138" t="s">
        <v>67</v>
      </c>
      <c r="C93" s="141">
        <f>G72</f>
        <v>621700</v>
      </c>
      <c r="D93" s="140">
        <f>(C93/C94)</f>
        <v>4.7619047619047616E-2</v>
      </c>
      <c r="E93" s="142"/>
      <c r="F93" s="142"/>
      <c r="G93" s="133"/>
      <c r="H93" s="134"/>
      <c r="I93" s="134"/>
    </row>
    <row r="94" spans="1:9" s="1" customFormat="1" ht="12.75" customHeight="1" thickBot="1" x14ac:dyDescent="0.25">
      <c r="A94" s="62"/>
      <c r="B94" s="143" t="s">
        <v>68</v>
      </c>
      <c r="C94" s="144">
        <f>SUM(C88:C93)</f>
        <v>13055700</v>
      </c>
      <c r="D94" s="145">
        <f>SUM(D88:D93)</f>
        <v>0.9988510765412808</v>
      </c>
      <c r="E94" s="142"/>
      <c r="F94" s="142"/>
      <c r="G94" s="133"/>
      <c r="H94" s="134"/>
      <c r="I94" s="134"/>
    </row>
    <row r="95" spans="1:9" s="1" customFormat="1" ht="12" customHeight="1" x14ac:dyDescent="0.2">
      <c r="A95" s="62"/>
      <c r="B95" s="146"/>
      <c r="C95" s="147"/>
      <c r="D95" s="147"/>
      <c r="E95" s="147"/>
      <c r="F95" s="147"/>
      <c r="G95" s="133"/>
      <c r="H95" s="134"/>
      <c r="I95" s="134"/>
    </row>
    <row r="96" spans="1:9" s="1" customFormat="1" ht="12.75" customHeight="1" x14ac:dyDescent="0.2">
      <c r="A96" s="62"/>
      <c r="B96" s="148"/>
      <c r="C96" s="147"/>
      <c r="D96" s="147"/>
      <c r="E96" s="147"/>
      <c r="F96" s="147"/>
      <c r="G96" s="133"/>
      <c r="H96" s="134"/>
      <c r="I96" s="134"/>
    </row>
    <row r="97" spans="1:9" s="1" customFormat="1" ht="12" customHeight="1" thickBot="1" x14ac:dyDescent="0.25">
      <c r="A97" s="59"/>
      <c r="B97" s="149"/>
      <c r="C97" s="150" t="s">
        <v>116</v>
      </c>
      <c r="D97" s="151"/>
      <c r="E97" s="152"/>
      <c r="F97" s="153"/>
      <c r="G97" s="133"/>
      <c r="H97" s="134"/>
      <c r="I97" s="134"/>
    </row>
    <row r="98" spans="1:9" s="1" customFormat="1" ht="12" customHeight="1" x14ac:dyDescent="0.2">
      <c r="A98" s="62"/>
      <c r="B98" s="154" t="s">
        <v>117</v>
      </c>
      <c r="C98" s="155">
        <v>44000</v>
      </c>
      <c r="D98" s="155">
        <v>45000</v>
      </c>
      <c r="E98" s="156">
        <v>46000</v>
      </c>
      <c r="F98" s="157"/>
      <c r="G98" s="158"/>
      <c r="H98" s="134"/>
      <c r="I98" s="134"/>
    </row>
    <row r="99" spans="1:9" s="1" customFormat="1" ht="12.75" customHeight="1" thickBot="1" x14ac:dyDescent="0.25">
      <c r="A99" s="62"/>
      <c r="B99" s="143" t="s">
        <v>118</v>
      </c>
      <c r="C99" s="144">
        <f>(G73/C98)</f>
        <v>296.72045454545457</v>
      </c>
      <c r="D99" s="144">
        <f>(G73/D98)</f>
        <v>290.12666666666667</v>
      </c>
      <c r="E99" s="159">
        <f>(G73/E98)</f>
        <v>283.8195652173913</v>
      </c>
      <c r="F99" s="157"/>
      <c r="G99" s="158"/>
      <c r="H99" s="134"/>
      <c r="I99" s="134"/>
    </row>
    <row r="100" spans="1:9" s="1" customFormat="1" ht="15.5" customHeight="1" x14ac:dyDescent="0.2">
      <c r="A100" s="62"/>
      <c r="B100" s="160" t="s">
        <v>69</v>
      </c>
      <c r="C100" s="161"/>
      <c r="D100" s="161"/>
      <c r="E100" s="161"/>
      <c r="F100" s="161"/>
      <c r="G100" s="161"/>
      <c r="H100" s="134"/>
      <c r="I100" s="134"/>
    </row>
    <row r="101" spans="1:9" ht="11.25" customHeight="1" x14ac:dyDescent="0.2">
      <c r="B101" s="134"/>
      <c r="C101" s="134"/>
      <c r="D101" s="134"/>
      <c r="E101" s="134"/>
      <c r="F101" s="134"/>
      <c r="G101" s="134"/>
      <c r="H101" s="134"/>
      <c r="I101" s="134"/>
    </row>
    <row r="102" spans="1:9" ht="11.25" customHeight="1" x14ac:dyDescent="0.2">
      <c r="B102" s="134"/>
      <c r="C102" s="134"/>
      <c r="D102" s="134"/>
      <c r="E102" s="134"/>
      <c r="F102" s="134"/>
      <c r="G102" s="134"/>
      <c r="H102" s="134"/>
      <c r="I102" s="134"/>
    </row>
    <row r="103" spans="1:9" ht="11.25" customHeight="1" x14ac:dyDescent="0.2">
      <c r="B103" s="134"/>
      <c r="C103" s="134"/>
      <c r="D103" s="134"/>
      <c r="E103" s="134"/>
      <c r="F103" s="134"/>
      <c r="G103" s="134"/>
      <c r="H103" s="134"/>
      <c r="I103" s="134"/>
    </row>
    <row r="104" spans="1:9" ht="11.25" customHeight="1" x14ac:dyDescent="0.2">
      <c r="B104" s="134"/>
      <c r="C104" s="134"/>
      <c r="D104" s="134"/>
      <c r="E104" s="134"/>
      <c r="F104" s="134"/>
      <c r="G104" s="134"/>
      <c r="H104" s="134"/>
      <c r="I104" s="134"/>
    </row>
    <row r="105" spans="1:9" ht="11.25" customHeight="1" x14ac:dyDescent="0.2">
      <c r="B105" s="134"/>
      <c r="C105" s="134"/>
      <c r="D105" s="134"/>
      <c r="E105" s="134"/>
      <c r="F105" s="134"/>
      <c r="G105" s="134"/>
      <c r="H105" s="134"/>
      <c r="I105" s="134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Rodolfo Torres G.</cp:lastModifiedBy>
  <cp:lastPrinted>2022-03-08T15:04:23Z</cp:lastPrinted>
  <dcterms:created xsi:type="dcterms:W3CDTF">2020-11-27T12:49:26Z</dcterms:created>
  <dcterms:modified xsi:type="dcterms:W3CDTF">2022-06-28T01:49:59Z</dcterms:modified>
</cp:coreProperties>
</file>