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dolfohtorresg./Desktop/Fichas ÑUBLE actualizadas Junio 2022 /Ficha Bulnes rev jun-2022/"/>
    </mc:Choice>
  </mc:AlternateContent>
  <xr:revisionPtr revIDLastSave="0" documentId="13_ncr:1_{81B43B8B-6409-974B-95AC-A1E3A11485BE}" xr6:coauthVersionLast="47" xr6:coauthVersionMax="47" xr10:uidLastSave="{00000000-0000-0000-0000-000000000000}"/>
  <bookViews>
    <workbookView xWindow="0" yWindow="500" windowWidth="15580" windowHeight="11480" xr2:uid="{00000000-000D-0000-FFFF-FFFF00000000}"/>
  </bookViews>
  <sheets>
    <sheet name="TREBOL-BALLI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36" i="1"/>
  <c r="G35" i="1"/>
  <c r="G34" i="1"/>
  <c r="G33" i="1"/>
  <c r="G45" i="1" l="1"/>
  <c r="G44" i="1"/>
  <c r="G43" i="1"/>
  <c r="G42" i="1"/>
  <c r="G41" i="1"/>
  <c r="G37" i="1"/>
  <c r="C73" i="1" s="1"/>
  <c r="G22" i="1"/>
  <c r="G21" i="1"/>
  <c r="G51" i="1"/>
  <c r="G52" i="1" s="1"/>
  <c r="C75" i="1" s="1"/>
  <c r="G29" i="1"/>
  <c r="C72" i="1" s="1"/>
  <c r="G12" i="1"/>
  <c r="G57" i="1" s="1"/>
  <c r="G24" i="1" l="1"/>
  <c r="C71" i="1" s="1"/>
  <c r="G46" i="1"/>
  <c r="C74" i="1" s="1"/>
  <c r="G54" i="1" l="1"/>
  <c r="G55" i="1" s="1"/>
  <c r="G56" i="1" l="1"/>
  <c r="D82" i="1" s="1"/>
  <c r="C76" i="1"/>
  <c r="E82" i="1" l="1"/>
  <c r="C82" i="1"/>
  <c r="G58" i="1"/>
  <c r="C77" i="1"/>
  <c r="D76" i="1" s="1"/>
  <c r="D74" i="1" l="1"/>
  <c r="D75" i="1"/>
  <c r="D73" i="1"/>
  <c r="D71" i="1"/>
  <c r="D77" i="1" l="1"/>
</calcChain>
</file>

<file path=xl/sharedStrings.xml><?xml version="1.0" encoding="utf-8"?>
<sst xmlns="http://schemas.openxmlformats.org/spreadsheetml/2006/main" count="135" uniqueCount="97">
  <si>
    <t>RUBRO O CULTIVO</t>
  </si>
  <si>
    <t>TREBOL ROSADO- BALLICA</t>
  </si>
  <si>
    <t>RENDIMIENTO (FARDOS/Ha)</t>
  </si>
  <si>
    <t xml:space="preserve">VARIEDAD </t>
  </si>
  <si>
    <t>QUIÑIQUELE/NUI</t>
  </si>
  <si>
    <t>FECHA ESTIMADA  PRECIO VENTA</t>
  </si>
  <si>
    <t>MARZO 2023</t>
  </si>
  <si>
    <t>NIVEL TECNOLÓGICO</t>
  </si>
  <si>
    <t>Medio</t>
  </si>
  <si>
    <t>PRECIO ESPERADO ($/Fardo)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</si>
  <si>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</si>
  <si>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</si>
  <si>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</si>
  <si>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</si>
  <si>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</si>
  <si>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</si>
  <si>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</si>
  <si>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</si>
  <si>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</si>
  <si>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</si>
  <si>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AÑO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</si>
  <si>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</si>
  <si>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</si>
  <si>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</si>
  <si>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</si>
  <si>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</si>
  <si>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</si>
  <si>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</si>
  <si>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</si>
  <si>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</si>
  <si>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</si>
  <si>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</si>
  <si>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</si>
  <si>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</si>
  <si>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Noviembre</t>
  </si>
  <si>
    <t>fertilizacion</t>
  </si>
  <si>
    <t>Agosto-Septiembre</t>
  </si>
  <si>
    <t>siembra</t>
  </si>
  <si>
    <t>jh</t>
  </si>
  <si>
    <t>Agosto</t>
  </si>
  <si>
    <t>Subtotal Jornadas Hombre</t>
  </si>
  <si>
    <t>JORNADAS ANIMAL</t>
  </si>
  <si>
    <t>Subtotal Jornadas Animal</t>
  </si>
  <si>
    <t>MAQUINARIA</t>
  </si>
  <si>
    <t>Aradura</t>
  </si>
  <si>
    <t>JM</t>
  </si>
  <si>
    <t>Junio-Julio</t>
  </si>
  <si>
    <t>Rastrajes (botella)</t>
  </si>
  <si>
    <t>Siembra y Fertilización</t>
  </si>
  <si>
    <t>Trompo abonador</t>
  </si>
  <si>
    <t>Subtotal Costo Maquinaria</t>
  </si>
  <si>
    <t>INSUMOS</t>
  </si>
  <si>
    <t>Insumos</t>
  </si>
  <si>
    <t>Unidad (Kg/l/u)</t>
  </si>
  <si>
    <t>Cantidad (Kg/l/u)</t>
  </si>
  <si>
    <t>Trébol rosado</t>
  </si>
  <si>
    <t>Kg</t>
  </si>
  <si>
    <t>Ballica</t>
  </si>
  <si>
    <t>kg</t>
  </si>
  <si>
    <t>Superfosfato triple</t>
  </si>
  <si>
    <t>Muriato de Potasio</t>
  </si>
  <si>
    <t>Cal agricola</t>
  </si>
  <si>
    <t>Subtotal Insumos</t>
  </si>
  <si>
    <t>OTROS</t>
  </si>
  <si>
    <t>Item</t>
  </si>
  <si>
    <t>Enfardadura</t>
  </si>
  <si>
    <t>$/Fardo</t>
  </si>
  <si>
    <t>Diciembre-Marzo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</si>
  <si>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</si>
  <si>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</si>
  <si>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</si>
  <si>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</si>
  <si>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</si>
  <si>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</si>
  <si>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</si>
  <si>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</si>
  <si>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</si>
  <si>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</si>
  <si>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</si>
  <si>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</si>
  <si>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</si>
  <si>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</si>
  <si>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</si>
  <si>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</si>
  <si>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</si>
  <si>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</si>
  <si>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</si>
  <si>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</si>
  <si>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</si>
  <si>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</si>
  <si>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</si>
  <si>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</si>
  <si>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</si>
  <si>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($/Fardos)</t>
  </si>
  <si>
    <t>Rendimiento (Fardos/hà)</t>
  </si>
  <si>
    <t>Costo unitario ($/Fardos)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</si>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</sst>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_ ;\-#,##0\ 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sz val="9"/>
      <color indexed="1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6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2" fillId="0" borderId="55" xfId="1" applyNumberFormat="1" applyFont="1" applyBorder="1" applyAlignment="1">
      <alignment horizontal="right"/>
    </xf>
    <xf numFmtId="3" fontId="16" fillId="0" borderId="55" xfId="0" applyNumberFormat="1" applyFont="1" applyBorder="1"/>
    <xf numFmtId="3" fontId="17" fillId="0" borderId="55" xfId="0" applyNumberFormat="1" applyFont="1" applyBorder="1"/>
    <xf numFmtId="0" fontId="17" fillId="0" borderId="55" xfId="0" applyFont="1" applyBorder="1" applyAlignment="1">
      <alignment horizontal="center"/>
    </xf>
    <xf numFmtId="0" fontId="16" fillId="0" borderId="55" xfId="0" applyFont="1" applyBorder="1" applyAlignment="1">
      <alignment horizontal="left" vertical="center" wrapText="1"/>
    </xf>
    <xf numFmtId="0" fontId="16" fillId="0" borderId="55" xfId="0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16" fillId="10" borderId="55" xfId="0" applyFont="1" applyFill="1" applyBorder="1" applyAlignment="1">
      <alignment horizontal="left"/>
    </xf>
    <xf numFmtId="0" fontId="17" fillId="10" borderId="55" xfId="0" applyFont="1" applyFill="1" applyBorder="1" applyAlignment="1">
      <alignment horizontal="center"/>
    </xf>
    <xf numFmtId="168" fontId="16" fillId="0" borderId="55" xfId="0" applyNumberFormat="1" applyFont="1" applyBorder="1"/>
    <xf numFmtId="0" fontId="16" fillId="10" borderId="55" xfId="1" applyFont="1" applyFill="1" applyBorder="1"/>
    <xf numFmtId="0" fontId="17" fillId="0" borderId="55" xfId="0" applyFont="1" applyBorder="1" applyAlignment="1">
      <alignment horizontal="center" wrapText="1"/>
    </xf>
    <xf numFmtId="0" fontId="2" fillId="0" borderId="55" xfId="1" applyFont="1" applyBorder="1" applyAlignment="1">
      <alignment horizontal="left"/>
    </xf>
    <xf numFmtId="168" fontId="16" fillId="0" borderId="55" xfId="1" applyNumberFormat="1" applyFont="1" applyBorder="1" applyAlignment="1">
      <alignment horizontal="right"/>
    </xf>
    <xf numFmtId="0" fontId="17" fillId="10" borderId="55" xfId="0" applyFont="1" applyFill="1" applyBorder="1"/>
    <xf numFmtId="3" fontId="17" fillId="10" borderId="55" xfId="0" applyNumberFormat="1" applyFont="1" applyFill="1" applyBorder="1" applyAlignment="1">
      <alignment horizontal="right"/>
    </xf>
    <xf numFmtId="0" fontId="16" fillId="11" borderId="55" xfId="0" applyFont="1" applyFill="1" applyBorder="1"/>
    <xf numFmtId="3" fontId="17" fillId="11" borderId="55" xfId="0" applyNumberFormat="1" applyFont="1" applyFill="1" applyBorder="1" applyAlignment="1">
      <alignment horizontal="right" vertical="center"/>
    </xf>
    <xf numFmtId="168" fontId="16" fillId="10" borderId="55" xfId="0" applyNumberFormat="1" applyFont="1" applyFill="1" applyBorder="1"/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9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49" fontId="19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84"/>
  <sheetViews>
    <sheetView showGridLines="0" tabSelected="1" topLeftCell="A43" zoomScale="130" zoomScaleNormal="130" workbookViewId="0">
      <selection activeCell="F45" sqref="F45"/>
    </sheetView>
  </sheetViews>
  <sheetFormatPr baseColWidth="10" defaultColWidth="10.83203125" defaultRowHeight="11.25" customHeight="1" x14ac:dyDescent="0.2"/>
  <cols>
    <col min="1" max="1" width="4.5" style="1" customWidth="1"/>
    <col min="2" max="2" width="16.6640625" style="1" customWidth="1"/>
    <col min="3" max="3" width="19.5" style="1" customWidth="1"/>
    <col min="4" max="4" width="9.5" style="1" customWidth="1"/>
    <col min="5" max="5" width="14.5" style="1" customWidth="1"/>
    <col min="6" max="6" width="11" style="1" customWidth="1"/>
    <col min="7" max="7" width="12.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4"/>
      <c r="D8" s="2"/>
      <c r="E8" s="4"/>
      <c r="F8" s="4"/>
      <c r="G8" s="4"/>
    </row>
    <row r="9" spans="1:7" ht="12" customHeight="1" x14ac:dyDescent="0.2">
      <c r="A9" s="5"/>
      <c r="B9" s="6" t="s">
        <v>0</v>
      </c>
      <c r="C9" s="7" t="s">
        <v>1</v>
      </c>
      <c r="D9" s="8"/>
      <c r="E9" s="158" t="s">
        <v>2</v>
      </c>
      <c r="F9" s="159"/>
      <c r="G9" s="9">
        <v>500</v>
      </c>
    </row>
    <row r="10" spans="1:7" ht="38.25" customHeight="1" x14ac:dyDescent="0.2">
      <c r="A10" s="5"/>
      <c r="B10" s="10" t="s">
        <v>3</v>
      </c>
      <c r="C10" s="11" t="s">
        <v>4</v>
      </c>
      <c r="D10" s="12"/>
      <c r="E10" s="156" t="s">
        <v>5</v>
      </c>
      <c r="F10" s="157"/>
      <c r="G10" s="13" t="s">
        <v>6</v>
      </c>
    </row>
    <row r="11" spans="1:7" ht="18" customHeight="1" x14ac:dyDescent="0.2">
      <c r="A11" s="5"/>
      <c r="B11" s="10" t="s">
        <v>7</v>
      </c>
      <c r="C11" s="13" t="s">
        <v>8</v>
      </c>
      <c r="D11" s="12"/>
      <c r="E11" s="156" t="s">
        <v>9</v>
      </c>
      <c r="F11" s="157"/>
      <c r="G11" s="14">
        <v>4000</v>
      </c>
    </row>
    <row r="12" spans="1:7" ht="11.25" customHeight="1" x14ac:dyDescent="0.2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2000000</v>
      </c>
    </row>
    <row r="13" spans="1:7" ht="11.25" customHeight="1" x14ac:dyDescent="0.2">
      <c r="A13" s="5"/>
      <c r="B13" s="10" t="s">
        <v>13</v>
      </c>
      <c r="C13" s="13" t="s">
        <v>14</v>
      </c>
      <c r="D13" s="12"/>
      <c r="E13" s="156" t="s">
        <v>15</v>
      </c>
      <c r="F13" s="157"/>
      <c r="G13" s="13" t="s">
        <v>16</v>
      </c>
    </row>
    <row r="14" spans="1:7" ht="13.5" customHeight="1" x14ac:dyDescent="0.2">
      <c r="A14" s="5"/>
      <c r="B14" s="10" t="s">
        <v>17</v>
      </c>
      <c r="C14" s="13" t="s">
        <v>18</v>
      </c>
      <c r="D14" s="12"/>
      <c r="E14" s="156" t="s">
        <v>19</v>
      </c>
      <c r="F14" s="157"/>
      <c r="G14" s="13" t="s">
        <v>20</v>
      </c>
    </row>
    <row r="15" spans="1:7" ht="25.5" customHeight="1" x14ac:dyDescent="0.2">
      <c r="A15" s="5"/>
      <c r="B15" s="10" t="s">
        <v>21</v>
      </c>
      <c r="C15" s="19">
        <v>44736</v>
      </c>
      <c r="D15" s="12"/>
      <c r="E15" s="160" t="s">
        <v>22</v>
      </c>
      <c r="F15" s="161"/>
      <c r="G15" s="15" t="s">
        <v>23</v>
      </c>
    </row>
    <row r="16" spans="1:7" ht="12" customHeight="1" x14ac:dyDescent="0.2">
      <c r="A16" s="2"/>
      <c r="B16" s="20"/>
      <c r="C16" s="21"/>
      <c r="D16" s="22"/>
      <c r="E16" s="23"/>
      <c r="F16" s="23"/>
      <c r="G16" s="24"/>
    </row>
    <row r="17" spans="1:7" ht="12" customHeight="1" x14ac:dyDescent="0.2">
      <c r="A17" s="25"/>
      <c r="B17" s="162" t="s">
        <v>24</v>
      </c>
      <c r="C17" s="163"/>
      <c r="D17" s="163"/>
      <c r="E17" s="163"/>
      <c r="F17" s="163"/>
      <c r="G17" s="163"/>
    </row>
    <row r="18" spans="1:7" ht="12" customHeight="1" x14ac:dyDescent="0.2">
      <c r="A18" s="2"/>
      <c r="B18" s="26"/>
      <c r="C18" s="27"/>
      <c r="D18" s="27"/>
      <c r="E18" s="27"/>
      <c r="F18" s="28"/>
      <c r="G18" s="28"/>
    </row>
    <row r="19" spans="1:7" ht="12" customHeight="1" x14ac:dyDescent="0.2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 x14ac:dyDescent="0.2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2.75" customHeight="1" x14ac:dyDescent="0.2">
      <c r="A21" s="25"/>
      <c r="B21" s="113" t="s">
        <v>32</v>
      </c>
      <c r="C21" s="111" t="s">
        <v>33</v>
      </c>
      <c r="D21" s="109">
        <v>4</v>
      </c>
      <c r="E21" s="114" t="s">
        <v>34</v>
      </c>
      <c r="F21" s="108">
        <v>20000</v>
      </c>
      <c r="G21" s="115">
        <f>F21*D21</f>
        <v>80000</v>
      </c>
    </row>
    <row r="22" spans="1:7" ht="12.75" customHeight="1" x14ac:dyDescent="0.2">
      <c r="A22" s="25"/>
      <c r="B22" s="116" t="s">
        <v>35</v>
      </c>
      <c r="C22" s="111" t="s">
        <v>33</v>
      </c>
      <c r="D22" s="109">
        <v>1</v>
      </c>
      <c r="E22" s="117" t="s">
        <v>36</v>
      </c>
      <c r="F22" s="108">
        <v>20000</v>
      </c>
      <c r="G22" s="115">
        <f>F22*D22</f>
        <v>20000</v>
      </c>
    </row>
    <row r="23" spans="1:7" ht="12.75" customHeight="1" x14ac:dyDescent="0.2">
      <c r="A23" s="25"/>
      <c r="B23" s="110" t="s">
        <v>37</v>
      </c>
      <c r="C23" s="111" t="s">
        <v>38</v>
      </c>
      <c r="D23" s="111">
        <v>1</v>
      </c>
      <c r="E23" s="111" t="s">
        <v>39</v>
      </c>
      <c r="F23" s="108">
        <v>20000</v>
      </c>
      <c r="G23" s="107">
        <v>20000</v>
      </c>
    </row>
    <row r="24" spans="1:7" ht="12.75" customHeight="1" x14ac:dyDescent="0.2">
      <c r="A24" s="25"/>
      <c r="B24" s="33" t="s">
        <v>40</v>
      </c>
      <c r="C24" s="34"/>
      <c r="D24" s="34"/>
      <c r="E24" s="34"/>
      <c r="F24" s="35"/>
      <c r="G24" s="36">
        <f>SUM(G21:G23)</f>
        <v>120000</v>
      </c>
    </row>
    <row r="25" spans="1:7" ht="12" customHeight="1" x14ac:dyDescent="0.2">
      <c r="A25" s="2"/>
      <c r="B25" s="26"/>
      <c r="C25" s="28"/>
      <c r="D25" s="28"/>
      <c r="E25" s="28"/>
      <c r="F25" s="37"/>
      <c r="G25" s="37"/>
    </row>
    <row r="26" spans="1:7" ht="12" customHeight="1" x14ac:dyDescent="0.2">
      <c r="A26" s="5"/>
      <c r="B26" s="38" t="s">
        <v>41</v>
      </c>
      <c r="C26" s="39"/>
      <c r="D26" s="40"/>
      <c r="E26" s="40"/>
      <c r="F26" s="41"/>
      <c r="G26" s="41"/>
    </row>
    <row r="27" spans="1:7" ht="24" customHeight="1" x14ac:dyDescent="0.2">
      <c r="A27" s="5"/>
      <c r="B27" s="42" t="s">
        <v>26</v>
      </c>
      <c r="C27" s="43" t="s">
        <v>27</v>
      </c>
      <c r="D27" s="43" t="s">
        <v>28</v>
      </c>
      <c r="E27" s="42" t="s">
        <v>29</v>
      </c>
      <c r="F27" s="43" t="s">
        <v>30</v>
      </c>
      <c r="G27" s="42" t="s">
        <v>31</v>
      </c>
    </row>
    <row r="28" spans="1:7" ht="12" customHeight="1" x14ac:dyDescent="0.2">
      <c r="A28" s="5"/>
      <c r="B28" s="44"/>
      <c r="C28" s="45"/>
      <c r="D28" s="45"/>
      <c r="E28" s="45"/>
      <c r="F28" s="95"/>
      <c r="G28" s="95"/>
    </row>
    <row r="29" spans="1:7" ht="12" customHeight="1" x14ac:dyDescent="0.2">
      <c r="A29" s="5"/>
      <c r="B29" s="46" t="s">
        <v>42</v>
      </c>
      <c r="C29" s="47"/>
      <c r="D29" s="47"/>
      <c r="E29" s="47"/>
      <c r="F29" s="48"/>
      <c r="G29" s="96">
        <f>SUM(G28)</f>
        <v>0</v>
      </c>
    </row>
    <row r="30" spans="1:7" ht="12" customHeight="1" x14ac:dyDescent="0.2">
      <c r="A30" s="2"/>
      <c r="B30" s="49"/>
      <c r="C30" s="50"/>
      <c r="D30" s="50"/>
      <c r="E30" s="50"/>
      <c r="F30" s="51"/>
      <c r="G30" s="51"/>
    </row>
    <row r="31" spans="1:7" ht="12" customHeight="1" x14ac:dyDescent="0.2">
      <c r="A31" s="5"/>
      <c r="B31" s="38" t="s">
        <v>43</v>
      </c>
      <c r="C31" s="39"/>
      <c r="D31" s="40"/>
      <c r="E31" s="40"/>
      <c r="F31" s="41"/>
      <c r="G31" s="41"/>
    </row>
    <row r="32" spans="1:7" ht="24" customHeight="1" x14ac:dyDescent="0.2">
      <c r="A32" s="5"/>
      <c r="B32" s="52" t="s">
        <v>26</v>
      </c>
      <c r="C32" s="52" t="s">
        <v>27</v>
      </c>
      <c r="D32" s="52" t="s">
        <v>28</v>
      </c>
      <c r="E32" s="52" t="s">
        <v>29</v>
      </c>
      <c r="F32" s="53" t="s">
        <v>30</v>
      </c>
      <c r="G32" s="52" t="s">
        <v>31</v>
      </c>
    </row>
    <row r="33" spans="1:11" ht="12.75" customHeight="1" x14ac:dyDescent="0.2">
      <c r="A33" s="25"/>
      <c r="B33" s="118" t="s">
        <v>44</v>
      </c>
      <c r="C33" s="112" t="s">
        <v>45</v>
      </c>
      <c r="D33" s="112">
        <v>0.125</v>
      </c>
      <c r="E33" s="112" t="s">
        <v>46</v>
      </c>
      <c r="F33" s="106">
        <v>360000</v>
      </c>
      <c r="G33" s="119">
        <f>D33*F33</f>
        <v>45000</v>
      </c>
    </row>
    <row r="34" spans="1:11" ht="12.75" customHeight="1" x14ac:dyDescent="0.2">
      <c r="A34" s="69"/>
      <c r="B34" s="118" t="s">
        <v>47</v>
      </c>
      <c r="C34" s="112" t="s">
        <v>45</v>
      </c>
      <c r="D34" s="112">
        <v>0.125</v>
      </c>
      <c r="E34" s="112" t="s">
        <v>46</v>
      </c>
      <c r="F34" s="106">
        <v>280000</v>
      </c>
      <c r="G34" s="119">
        <f t="shared" ref="G34:G36" si="0">D34*F34</f>
        <v>35000</v>
      </c>
    </row>
    <row r="35" spans="1:11" ht="12.75" customHeight="1" x14ac:dyDescent="0.2">
      <c r="A35" s="69"/>
      <c r="B35" s="120" t="s">
        <v>48</v>
      </c>
      <c r="C35" s="112" t="s">
        <v>45</v>
      </c>
      <c r="D35" s="114">
        <v>0.125</v>
      </c>
      <c r="E35" s="117" t="s">
        <v>36</v>
      </c>
      <c r="F35" s="121">
        <v>240000</v>
      </c>
      <c r="G35" s="119">
        <f t="shared" si="0"/>
        <v>30000</v>
      </c>
    </row>
    <row r="36" spans="1:11" ht="12.75" customHeight="1" x14ac:dyDescent="0.2">
      <c r="A36" s="69"/>
      <c r="B36" s="120" t="s">
        <v>49</v>
      </c>
      <c r="C36" s="112" t="s">
        <v>45</v>
      </c>
      <c r="D36" s="114">
        <v>0.125</v>
      </c>
      <c r="E36" s="117" t="s">
        <v>36</v>
      </c>
      <c r="F36" s="121">
        <v>200000</v>
      </c>
      <c r="G36" s="119">
        <f t="shared" si="0"/>
        <v>25000</v>
      </c>
    </row>
    <row r="37" spans="1:11" ht="12.75" customHeight="1" x14ac:dyDescent="0.2">
      <c r="A37" s="5"/>
      <c r="B37" s="54" t="s">
        <v>50</v>
      </c>
      <c r="C37" s="55"/>
      <c r="D37" s="55"/>
      <c r="E37" s="55"/>
      <c r="F37" s="56"/>
      <c r="G37" s="57">
        <f>SUM(G33:G36)</f>
        <v>135000</v>
      </c>
    </row>
    <row r="38" spans="1:11" ht="12" customHeight="1" x14ac:dyDescent="0.2">
      <c r="A38" s="2"/>
      <c r="B38" s="49"/>
      <c r="C38" s="50"/>
      <c r="D38" s="50"/>
      <c r="E38" s="50"/>
      <c r="F38" s="51"/>
      <c r="G38" s="51"/>
    </row>
    <row r="39" spans="1:11" ht="12" customHeight="1" x14ac:dyDescent="0.2">
      <c r="A39" s="5"/>
      <c r="B39" s="38" t="s">
        <v>51</v>
      </c>
      <c r="C39" s="39"/>
      <c r="D39" s="40"/>
      <c r="E39" s="40"/>
      <c r="F39" s="41"/>
      <c r="G39" s="41"/>
    </row>
    <row r="40" spans="1:11" ht="24" customHeight="1" x14ac:dyDescent="0.2">
      <c r="A40" s="5"/>
      <c r="B40" s="53" t="s">
        <v>52</v>
      </c>
      <c r="C40" s="53" t="s">
        <v>53</v>
      </c>
      <c r="D40" s="53" t="s">
        <v>54</v>
      </c>
      <c r="E40" s="53" t="s">
        <v>29</v>
      </c>
      <c r="F40" s="53" t="s">
        <v>30</v>
      </c>
      <c r="G40" s="53" t="s">
        <v>31</v>
      </c>
      <c r="K40" s="94"/>
    </row>
    <row r="41" spans="1:11" ht="12.75" customHeight="1" x14ac:dyDescent="0.2">
      <c r="A41" s="25"/>
      <c r="B41" s="122" t="s">
        <v>55</v>
      </c>
      <c r="C41" s="114" t="s">
        <v>56</v>
      </c>
      <c r="D41" s="114">
        <v>10</v>
      </c>
      <c r="E41" s="109" t="s">
        <v>36</v>
      </c>
      <c r="F41" s="123">
        <v>4750</v>
      </c>
      <c r="G41" s="124">
        <f>+F41*D41*1.19</f>
        <v>56525</v>
      </c>
      <c r="K41" s="94"/>
    </row>
    <row r="42" spans="1:11" ht="12.75" customHeight="1" x14ac:dyDescent="0.2">
      <c r="A42" s="25"/>
      <c r="B42" s="122" t="s">
        <v>57</v>
      </c>
      <c r="C42" s="114" t="s">
        <v>58</v>
      </c>
      <c r="D42" s="114">
        <v>15</v>
      </c>
      <c r="E42" s="109" t="s">
        <v>36</v>
      </c>
      <c r="F42" s="123">
        <v>3200</v>
      </c>
      <c r="G42" s="124">
        <f t="shared" ref="G42:G45" si="1">+F42*D42*1.19</f>
        <v>57120</v>
      </c>
    </row>
    <row r="43" spans="1:11" ht="12.75" customHeight="1" x14ac:dyDescent="0.2">
      <c r="A43" s="25"/>
      <c r="B43" s="122" t="s">
        <v>59</v>
      </c>
      <c r="C43" s="114" t="s">
        <v>58</v>
      </c>
      <c r="D43" s="114">
        <v>80</v>
      </c>
      <c r="E43" s="109" t="s">
        <v>36</v>
      </c>
      <c r="F43" s="123">
        <v>1400</v>
      </c>
      <c r="G43" s="124">
        <f t="shared" si="1"/>
        <v>133280</v>
      </c>
    </row>
    <row r="44" spans="1:11" ht="12.75" customHeight="1" x14ac:dyDescent="0.2">
      <c r="A44" s="25"/>
      <c r="B44" s="122" t="s">
        <v>60</v>
      </c>
      <c r="C44" s="114" t="s">
        <v>58</v>
      </c>
      <c r="D44" s="114">
        <v>80</v>
      </c>
      <c r="E44" s="109" t="s">
        <v>36</v>
      </c>
      <c r="F44" s="123">
        <v>972</v>
      </c>
      <c r="G44" s="124">
        <f t="shared" si="1"/>
        <v>92534.399999999994</v>
      </c>
    </row>
    <row r="45" spans="1:11" ht="12.75" customHeight="1" x14ac:dyDescent="0.2">
      <c r="A45" s="25"/>
      <c r="B45" s="122" t="s">
        <v>61</v>
      </c>
      <c r="C45" s="114" t="s">
        <v>58</v>
      </c>
      <c r="D45" s="114">
        <v>250</v>
      </c>
      <c r="E45" s="109" t="s">
        <v>36</v>
      </c>
      <c r="F45" s="123">
        <v>130</v>
      </c>
      <c r="G45" s="124">
        <f t="shared" si="1"/>
        <v>38675</v>
      </c>
    </row>
    <row r="46" spans="1:11" ht="13.5" customHeight="1" x14ac:dyDescent="0.2">
      <c r="A46" s="5"/>
      <c r="B46" s="58" t="s">
        <v>62</v>
      </c>
      <c r="C46" s="59"/>
      <c r="D46" s="59"/>
      <c r="E46" s="59"/>
      <c r="F46" s="60"/>
      <c r="G46" s="61">
        <f>SUM(G41:G45)</f>
        <v>378134.4</v>
      </c>
    </row>
    <row r="47" spans="1:11" ht="12" customHeight="1" x14ac:dyDescent="0.2">
      <c r="A47" s="2"/>
      <c r="B47" s="49"/>
      <c r="C47" s="50"/>
      <c r="D47" s="50"/>
      <c r="E47" s="62"/>
      <c r="F47" s="51"/>
      <c r="G47" s="51"/>
    </row>
    <row r="48" spans="1:11" ht="12" customHeight="1" x14ac:dyDescent="0.2">
      <c r="A48" s="5"/>
      <c r="B48" s="38" t="s">
        <v>63</v>
      </c>
      <c r="C48" s="39"/>
      <c r="D48" s="40"/>
      <c r="E48" s="40"/>
      <c r="F48" s="41"/>
      <c r="G48" s="41"/>
    </row>
    <row r="49" spans="1:7" ht="24" customHeight="1" x14ac:dyDescent="0.2">
      <c r="A49" s="5"/>
      <c r="B49" s="52" t="s">
        <v>64</v>
      </c>
      <c r="C49" s="53" t="s">
        <v>53</v>
      </c>
      <c r="D49" s="53" t="s">
        <v>54</v>
      </c>
      <c r="E49" s="52" t="s">
        <v>29</v>
      </c>
      <c r="F49" s="53" t="s">
        <v>30</v>
      </c>
      <c r="G49" s="52" t="s">
        <v>31</v>
      </c>
    </row>
    <row r="50" spans="1:7" ht="24" customHeight="1" x14ac:dyDescent="0.2">
      <c r="A50" s="69"/>
      <c r="B50" s="97" t="s">
        <v>65</v>
      </c>
      <c r="C50" s="98" t="s">
        <v>66</v>
      </c>
      <c r="D50" s="99">
        <v>500</v>
      </c>
      <c r="E50" s="100" t="s">
        <v>67</v>
      </c>
      <c r="F50" s="101">
        <v>900</v>
      </c>
      <c r="G50" s="99">
        <f>(D50*F50)</f>
        <v>450000</v>
      </c>
    </row>
    <row r="51" spans="1:7" ht="12.75" customHeight="1" x14ac:dyDescent="0.2">
      <c r="A51" s="25"/>
      <c r="B51" s="97" t="s">
        <v>68</v>
      </c>
      <c r="C51" s="98" t="s">
        <v>53</v>
      </c>
      <c r="D51" s="99">
        <v>2</v>
      </c>
      <c r="E51" s="100" t="s">
        <v>69</v>
      </c>
      <c r="F51" s="101">
        <v>50000</v>
      </c>
      <c r="G51" s="99">
        <f>(D51*F51)</f>
        <v>100000</v>
      </c>
    </row>
    <row r="52" spans="1:7" ht="13.5" customHeight="1" x14ac:dyDescent="0.2">
      <c r="A52" s="5"/>
      <c r="B52" s="102" t="s">
        <v>70</v>
      </c>
      <c r="C52" s="103"/>
      <c r="D52" s="103"/>
      <c r="E52" s="103"/>
      <c r="F52" s="104"/>
      <c r="G52" s="105">
        <f>SUM(G51)</f>
        <v>100000</v>
      </c>
    </row>
    <row r="53" spans="1:7" ht="12" customHeight="1" x14ac:dyDescent="0.2">
      <c r="A53" s="2"/>
      <c r="B53" s="72"/>
      <c r="C53" s="72"/>
      <c r="D53" s="72"/>
      <c r="E53" s="72"/>
      <c r="F53" s="73"/>
      <c r="G53" s="73"/>
    </row>
    <row r="54" spans="1:7" ht="12" customHeight="1" x14ac:dyDescent="0.2">
      <c r="A54" s="69"/>
      <c r="B54" s="74" t="s">
        <v>71</v>
      </c>
      <c r="C54" s="75"/>
      <c r="D54" s="75"/>
      <c r="E54" s="75"/>
      <c r="F54" s="75"/>
      <c r="G54" s="76">
        <f>G24+G29+G37+G46+G52</f>
        <v>733134.4</v>
      </c>
    </row>
    <row r="55" spans="1:7" ht="12" customHeight="1" x14ac:dyDescent="0.2">
      <c r="A55" s="69"/>
      <c r="B55" s="77" t="s">
        <v>72</v>
      </c>
      <c r="C55" s="64"/>
      <c r="D55" s="64"/>
      <c r="E55" s="64"/>
      <c r="F55" s="64"/>
      <c r="G55" s="78">
        <f>G54*0.05</f>
        <v>36656.720000000001</v>
      </c>
    </row>
    <row r="56" spans="1:7" ht="12" customHeight="1" x14ac:dyDescent="0.2">
      <c r="A56" s="69"/>
      <c r="B56" s="79" t="s">
        <v>73</v>
      </c>
      <c r="C56" s="63"/>
      <c r="D56" s="63"/>
      <c r="E56" s="63"/>
      <c r="F56" s="63"/>
      <c r="G56" s="80">
        <f>G55+G54</f>
        <v>769791.12</v>
      </c>
    </row>
    <row r="57" spans="1:7" ht="12" customHeight="1" x14ac:dyDescent="0.2">
      <c r="A57" s="69"/>
      <c r="B57" s="77" t="s">
        <v>74</v>
      </c>
      <c r="C57" s="64"/>
      <c r="D57" s="64"/>
      <c r="E57" s="64"/>
      <c r="F57" s="64"/>
      <c r="G57" s="78">
        <f>G12</f>
        <v>2000000</v>
      </c>
    </row>
    <row r="58" spans="1:7" ht="12" customHeight="1" x14ac:dyDescent="0.2">
      <c r="A58" s="69"/>
      <c r="B58" s="81" t="s">
        <v>75</v>
      </c>
      <c r="C58" s="82"/>
      <c r="D58" s="82"/>
      <c r="E58" s="82"/>
      <c r="F58" s="82"/>
      <c r="G58" s="83">
        <f>G57-G56</f>
        <v>1230208.8799999999</v>
      </c>
    </row>
    <row r="59" spans="1:7" ht="12" customHeight="1" x14ac:dyDescent="0.2">
      <c r="A59" s="69"/>
      <c r="B59" s="70" t="s">
        <v>76</v>
      </c>
      <c r="C59" s="71"/>
      <c r="D59" s="71"/>
      <c r="E59" s="71"/>
      <c r="F59" s="71"/>
      <c r="G59" s="66"/>
    </row>
    <row r="60" spans="1:7" ht="12.75" customHeight="1" thickBot="1" x14ac:dyDescent="0.25">
      <c r="A60" s="69"/>
      <c r="B60" s="84"/>
      <c r="C60" s="71"/>
      <c r="D60" s="71"/>
      <c r="E60" s="71"/>
      <c r="F60" s="71"/>
      <c r="G60" s="66"/>
    </row>
    <row r="61" spans="1:7" ht="12" customHeight="1" x14ac:dyDescent="0.2">
      <c r="A61" s="69"/>
      <c r="B61" s="86" t="s">
        <v>77</v>
      </c>
      <c r="C61" s="87"/>
      <c r="D61" s="87"/>
      <c r="E61" s="87"/>
      <c r="F61" s="88"/>
      <c r="G61" s="66"/>
    </row>
    <row r="62" spans="1:7" ht="12" customHeight="1" x14ac:dyDescent="0.2">
      <c r="A62" s="69"/>
      <c r="B62" s="89" t="s">
        <v>78</v>
      </c>
      <c r="C62" s="68"/>
      <c r="D62" s="68"/>
      <c r="E62" s="68"/>
      <c r="F62" s="90"/>
      <c r="G62" s="66"/>
    </row>
    <row r="63" spans="1:7" ht="12" customHeight="1" x14ac:dyDescent="0.2">
      <c r="A63" s="69"/>
      <c r="B63" s="89" t="s">
        <v>79</v>
      </c>
      <c r="C63" s="68"/>
      <c r="D63" s="68"/>
      <c r="E63" s="68"/>
      <c r="F63" s="90"/>
      <c r="G63" s="66"/>
    </row>
    <row r="64" spans="1:7" ht="12" customHeight="1" x14ac:dyDescent="0.2">
      <c r="A64" s="69"/>
      <c r="B64" s="89" t="s">
        <v>80</v>
      </c>
      <c r="C64" s="68"/>
      <c r="D64" s="68"/>
      <c r="E64" s="68"/>
      <c r="F64" s="90"/>
      <c r="G64" s="66"/>
    </row>
    <row r="65" spans="1:8" ht="12" customHeight="1" x14ac:dyDescent="0.2">
      <c r="A65" s="69"/>
      <c r="B65" s="89" t="s">
        <v>81</v>
      </c>
      <c r="C65" s="68"/>
      <c r="D65" s="68"/>
      <c r="E65" s="68"/>
      <c r="F65" s="90"/>
      <c r="G65" s="66"/>
    </row>
    <row r="66" spans="1:8" ht="12" customHeight="1" x14ac:dyDescent="0.2">
      <c r="A66" s="69"/>
      <c r="B66" s="89" t="s">
        <v>82</v>
      </c>
      <c r="C66" s="68"/>
      <c r="D66" s="68"/>
      <c r="E66" s="68"/>
      <c r="F66" s="90"/>
      <c r="G66" s="66"/>
    </row>
    <row r="67" spans="1:8" ht="12.75" customHeight="1" thickBot="1" x14ac:dyDescent="0.25">
      <c r="A67" s="69"/>
      <c r="B67" s="91" t="s">
        <v>83</v>
      </c>
      <c r="C67" s="92"/>
      <c r="D67" s="92"/>
      <c r="E67" s="92"/>
      <c r="F67" s="93"/>
      <c r="G67" s="66"/>
    </row>
    <row r="68" spans="1:8" ht="12.75" customHeight="1" x14ac:dyDescent="0.2">
      <c r="A68" s="69"/>
      <c r="B68" s="85"/>
      <c r="C68" s="68"/>
      <c r="D68" s="68"/>
      <c r="E68" s="68"/>
      <c r="F68" s="68"/>
      <c r="G68" s="66"/>
    </row>
    <row r="69" spans="1:8" ht="15" customHeight="1" thickBot="1" x14ac:dyDescent="0.25">
      <c r="A69" s="69"/>
      <c r="B69" s="154" t="s">
        <v>84</v>
      </c>
      <c r="C69" s="155"/>
      <c r="D69" s="125"/>
      <c r="E69" s="126"/>
      <c r="F69" s="126"/>
      <c r="G69" s="66"/>
      <c r="H69" s="127"/>
    </row>
    <row r="70" spans="1:8" ht="12" customHeight="1" x14ac:dyDescent="0.2">
      <c r="A70" s="69"/>
      <c r="B70" s="128" t="s">
        <v>64</v>
      </c>
      <c r="C70" s="129" t="s">
        <v>85</v>
      </c>
      <c r="D70" s="130" t="s">
        <v>86</v>
      </c>
      <c r="E70" s="126"/>
      <c r="F70" s="126"/>
      <c r="G70" s="66"/>
      <c r="H70" s="127"/>
    </row>
    <row r="71" spans="1:8" ht="12" customHeight="1" x14ac:dyDescent="0.2">
      <c r="A71" s="69"/>
      <c r="B71" s="131" t="s">
        <v>87</v>
      </c>
      <c r="C71" s="132">
        <f>G24</f>
        <v>120000</v>
      </c>
      <c r="D71" s="133">
        <f>(C71/C77)</f>
        <v>0.15588644358485196</v>
      </c>
      <c r="E71" s="126"/>
      <c r="F71" s="126"/>
      <c r="G71" s="66"/>
      <c r="H71" s="127"/>
    </row>
    <row r="72" spans="1:8" ht="12" customHeight="1" x14ac:dyDescent="0.2">
      <c r="A72" s="69"/>
      <c r="B72" s="131" t="s">
        <v>88</v>
      </c>
      <c r="C72" s="132">
        <f>G29</f>
        <v>0</v>
      </c>
      <c r="D72" s="133">
        <v>0</v>
      </c>
      <c r="E72" s="126"/>
      <c r="F72" s="126"/>
      <c r="G72" s="66"/>
      <c r="H72" s="127"/>
    </row>
    <row r="73" spans="1:8" ht="12" customHeight="1" x14ac:dyDescent="0.2">
      <c r="A73" s="69"/>
      <c r="B73" s="131" t="s">
        <v>89</v>
      </c>
      <c r="C73" s="132">
        <f>G37</f>
        <v>135000</v>
      </c>
      <c r="D73" s="133">
        <f>(C73/C77)</f>
        <v>0.17537224903295845</v>
      </c>
      <c r="E73" s="126"/>
      <c r="F73" s="126"/>
      <c r="G73" s="66"/>
      <c r="H73" s="127"/>
    </row>
    <row r="74" spans="1:8" ht="12" customHeight="1" x14ac:dyDescent="0.2">
      <c r="A74" s="69"/>
      <c r="B74" s="131" t="s">
        <v>52</v>
      </c>
      <c r="C74" s="132">
        <f>G46</f>
        <v>378134.4</v>
      </c>
      <c r="D74" s="133">
        <f>(C74/C77)</f>
        <v>0.49121689010909875</v>
      </c>
      <c r="E74" s="126"/>
      <c r="F74" s="126"/>
      <c r="G74" s="66"/>
      <c r="H74" s="127"/>
    </row>
    <row r="75" spans="1:8" ht="12" customHeight="1" x14ac:dyDescent="0.2">
      <c r="A75" s="69"/>
      <c r="B75" s="131" t="s">
        <v>90</v>
      </c>
      <c r="C75" s="134">
        <f>G52</f>
        <v>100000</v>
      </c>
      <c r="D75" s="133">
        <f>(C75/C77)</f>
        <v>0.12990536965404328</v>
      </c>
      <c r="E75" s="135"/>
      <c r="F75" s="135"/>
      <c r="G75" s="66"/>
      <c r="H75" s="127"/>
    </row>
    <row r="76" spans="1:8" ht="12" customHeight="1" x14ac:dyDescent="0.2">
      <c r="A76" s="69"/>
      <c r="B76" s="131" t="s">
        <v>91</v>
      </c>
      <c r="C76" s="134">
        <f>G55</f>
        <v>36656.720000000001</v>
      </c>
      <c r="D76" s="133">
        <f>(C76/C77)</f>
        <v>4.7619047619047623E-2</v>
      </c>
      <c r="E76" s="135"/>
      <c r="F76" s="135"/>
      <c r="G76" s="66"/>
      <c r="H76" s="127"/>
    </row>
    <row r="77" spans="1:8" ht="12.75" customHeight="1" thickBot="1" x14ac:dyDescent="0.25">
      <c r="A77" s="69"/>
      <c r="B77" s="136" t="s">
        <v>92</v>
      </c>
      <c r="C77" s="137">
        <f>SUM(C71:C76)</f>
        <v>769791.12</v>
      </c>
      <c r="D77" s="138">
        <f>SUM(D71:D76)</f>
        <v>1</v>
      </c>
      <c r="E77" s="135"/>
      <c r="F77" s="135"/>
      <c r="G77" s="66"/>
      <c r="H77" s="127"/>
    </row>
    <row r="78" spans="1:8" ht="12" customHeight="1" x14ac:dyDescent="0.2">
      <c r="A78" s="69"/>
      <c r="B78" s="139"/>
      <c r="C78" s="140"/>
      <c r="D78" s="140"/>
      <c r="E78" s="140"/>
      <c r="F78" s="140"/>
      <c r="G78" s="66"/>
      <c r="H78" s="127"/>
    </row>
    <row r="79" spans="1:8" ht="12.75" customHeight="1" x14ac:dyDescent="0.2">
      <c r="A79" s="69"/>
      <c r="B79" s="141"/>
      <c r="C79" s="140"/>
      <c r="D79" s="140"/>
      <c r="E79" s="140"/>
      <c r="F79" s="140"/>
      <c r="G79" s="66"/>
      <c r="H79" s="127"/>
    </row>
    <row r="80" spans="1:8" ht="12" customHeight="1" thickBot="1" x14ac:dyDescent="0.25">
      <c r="A80" s="65"/>
      <c r="B80" s="142"/>
      <c r="C80" s="143" t="s">
        <v>93</v>
      </c>
      <c r="D80" s="144"/>
      <c r="E80" s="145"/>
      <c r="F80" s="146"/>
      <c r="G80" s="66"/>
      <c r="H80" s="127"/>
    </row>
    <row r="81" spans="1:8" ht="12" customHeight="1" x14ac:dyDescent="0.2">
      <c r="A81" s="69"/>
      <c r="B81" s="147" t="s">
        <v>94</v>
      </c>
      <c r="C81" s="148">
        <v>450</v>
      </c>
      <c r="D81" s="148">
        <v>500</v>
      </c>
      <c r="E81" s="149">
        <v>520</v>
      </c>
      <c r="F81" s="150"/>
      <c r="G81" s="67"/>
      <c r="H81" s="127"/>
    </row>
    <row r="82" spans="1:8" ht="12.75" customHeight="1" thickBot="1" x14ac:dyDescent="0.25">
      <c r="A82" s="69"/>
      <c r="B82" s="136" t="s">
        <v>95</v>
      </c>
      <c r="C82" s="137">
        <f>(G56/C81)</f>
        <v>1710.6469333333334</v>
      </c>
      <c r="D82" s="137">
        <f>(G56/D81)</f>
        <v>1539.58224</v>
      </c>
      <c r="E82" s="151">
        <f>(G56/E81)</f>
        <v>1480.3675384615385</v>
      </c>
      <c r="F82" s="150"/>
      <c r="G82" s="67"/>
      <c r="H82" s="127"/>
    </row>
    <row r="83" spans="1:8" ht="15.5" customHeight="1" x14ac:dyDescent="0.2">
      <c r="A83" s="69"/>
      <c r="B83" s="152" t="s">
        <v>96</v>
      </c>
      <c r="C83" s="153"/>
      <c r="D83" s="153"/>
      <c r="E83" s="153"/>
      <c r="F83" s="153"/>
      <c r="G83" s="153"/>
      <c r="H83" s="127"/>
    </row>
    <row r="84" spans="1:8" ht="11.25" customHeight="1" x14ac:dyDescent="0.2">
      <c r="B84" s="127"/>
      <c r="C84" s="127"/>
      <c r="D84" s="127"/>
      <c r="E84" s="127"/>
      <c r="F84" s="127"/>
      <c r="G84" s="127"/>
      <c r="H84" s="127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TREBOL-BALLICA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Rodolfo Torres G.</cp:lastModifiedBy>
  <cp:revision/>
  <dcterms:created xsi:type="dcterms:W3CDTF">2020-11-27T12:49:26Z</dcterms:created>
  <dcterms:modified xsi:type="dcterms:W3CDTF">2022-06-28T01:58:31Z</dcterms:modified>
  <cp:category/>
  <cp:contentStatus/>
</cp:coreProperties>
</file>